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5600" windowHeight="7635"/>
  </bookViews>
  <sheets>
    <sheet name="Соболь" sheetId="9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" i="9" l="1"/>
  <c r="H74" i="9"/>
  <c r="O74" i="9"/>
  <c r="O75" i="9"/>
  <c r="M74" i="9"/>
  <c r="M75" i="9"/>
  <c r="K74" i="9"/>
  <c r="K75" i="9"/>
  <c r="F74" i="9"/>
  <c r="F75" i="9"/>
  <c r="C318" i="9" l="1"/>
  <c r="G381" i="9" l="1"/>
  <c r="G23" i="9"/>
  <c r="C23" i="9"/>
  <c r="D23" i="9"/>
  <c r="G57" i="9"/>
  <c r="G62" i="9"/>
  <c r="G80" i="9"/>
  <c r="G112" i="9"/>
  <c r="G118" i="9"/>
  <c r="G128" i="9"/>
  <c r="G168" i="9"/>
  <c r="G192" i="9"/>
  <c r="G214" i="9"/>
  <c r="G223" i="9"/>
  <c r="G252" i="9"/>
  <c r="G266" i="9"/>
  <c r="G279" i="9"/>
  <c r="G318" i="9"/>
  <c r="G345" i="9"/>
  <c r="G380" i="9"/>
  <c r="D380" i="9"/>
  <c r="D381" i="9" s="1"/>
  <c r="K275" i="9" l="1"/>
  <c r="K276" i="9"/>
  <c r="K269" i="9"/>
  <c r="K270" i="9"/>
  <c r="K271" i="9"/>
  <c r="K272" i="9"/>
  <c r="K195" i="9"/>
  <c r="K196" i="9"/>
  <c r="K198" i="9"/>
  <c r="K160" i="9"/>
  <c r="K18" i="9"/>
  <c r="K19" i="9"/>
  <c r="K21" i="9"/>
  <c r="K371" i="9"/>
  <c r="K372" i="9"/>
  <c r="K373" i="9"/>
  <c r="K374" i="9"/>
  <c r="K361" i="9"/>
  <c r="K362" i="9"/>
  <c r="K363" i="9"/>
  <c r="K364" i="9"/>
  <c r="K342" i="9"/>
  <c r="K343" i="9"/>
  <c r="K309" i="9"/>
  <c r="K310" i="9"/>
  <c r="K311" i="9"/>
  <c r="K301" i="9"/>
  <c r="K302" i="9"/>
  <c r="K247" i="9"/>
  <c r="K248" i="9"/>
  <c r="K249" i="9"/>
  <c r="K250" i="9"/>
  <c r="K233" i="9"/>
  <c r="K234" i="9"/>
  <c r="K235" i="9"/>
  <c r="K236" i="9"/>
  <c r="K238" i="9"/>
  <c r="K239" i="9"/>
  <c r="F202" i="9"/>
  <c r="F206" i="9"/>
  <c r="K190" i="9"/>
  <c r="K163" i="9"/>
  <c r="K148" i="9"/>
  <c r="K149" i="9"/>
  <c r="K140" i="9"/>
  <c r="K141" i="9"/>
  <c r="K125" i="9"/>
  <c r="K126" i="9"/>
  <c r="K65" i="9"/>
  <c r="K67" i="9"/>
  <c r="K89" i="9"/>
  <c r="K90" i="9"/>
  <c r="K91" i="9"/>
  <c r="K92" i="9"/>
  <c r="K99" i="9"/>
  <c r="K100" i="9"/>
  <c r="K101" i="9"/>
  <c r="K107" i="9"/>
  <c r="K108" i="9"/>
  <c r="K109" i="9"/>
  <c r="K110" i="9"/>
  <c r="K45" i="9"/>
  <c r="K46" i="9"/>
  <c r="K47" i="9"/>
  <c r="K48" i="9"/>
  <c r="K49" i="9"/>
  <c r="K50" i="9"/>
  <c r="K51" i="9"/>
  <c r="K52" i="9"/>
  <c r="K53" i="9"/>
  <c r="K54" i="9"/>
  <c r="K43" i="9"/>
  <c r="C380" i="9" l="1"/>
  <c r="C112" i="9" l="1"/>
  <c r="P380" i="9" l="1"/>
  <c r="N380" i="9"/>
  <c r="L380" i="9"/>
  <c r="J380" i="9"/>
  <c r="K380" i="9" s="1"/>
  <c r="E380" i="9"/>
  <c r="O375" i="9"/>
  <c r="M375" i="9"/>
  <c r="F375" i="9"/>
  <c r="O374" i="9"/>
  <c r="M374" i="9"/>
  <c r="F374" i="9"/>
  <c r="O373" i="9"/>
  <c r="M373" i="9"/>
  <c r="F373" i="9"/>
  <c r="O372" i="9"/>
  <c r="M372" i="9"/>
  <c r="F372" i="9"/>
  <c r="O371" i="9"/>
  <c r="M371" i="9"/>
  <c r="F371" i="9"/>
  <c r="F369" i="9"/>
  <c r="O368" i="9"/>
  <c r="M368" i="9"/>
  <c r="K368" i="9"/>
  <c r="F368" i="9"/>
  <c r="O367" i="9"/>
  <c r="M367" i="9"/>
  <c r="K367" i="9"/>
  <c r="F367" i="9"/>
  <c r="O366" i="9"/>
  <c r="M366" i="9"/>
  <c r="K366" i="9"/>
  <c r="F366" i="9"/>
  <c r="O364" i="9"/>
  <c r="F364" i="9"/>
  <c r="O363" i="9"/>
  <c r="M363" i="9"/>
  <c r="F363" i="9"/>
  <c r="O362" i="9"/>
  <c r="M362" i="9"/>
  <c r="F362" i="9"/>
  <c r="O361" i="9"/>
  <c r="F361" i="9"/>
  <c r="O359" i="9"/>
  <c r="M359" i="9"/>
  <c r="K359" i="9"/>
  <c r="F359" i="9"/>
  <c r="F357" i="9"/>
  <c r="O350" i="9"/>
  <c r="M350" i="9"/>
  <c r="K350" i="9"/>
  <c r="F350" i="9"/>
  <c r="F349" i="9"/>
  <c r="F348" i="9"/>
  <c r="P345" i="9"/>
  <c r="N345" i="9"/>
  <c r="L345" i="9"/>
  <c r="J345" i="9"/>
  <c r="K345" i="9" s="1"/>
  <c r="E345" i="9"/>
  <c r="O345" i="9" s="1"/>
  <c r="C345" i="9"/>
  <c r="O343" i="9"/>
  <c r="F343" i="9"/>
  <c r="O342" i="9"/>
  <c r="F342" i="9"/>
  <c r="O340" i="9"/>
  <c r="M340" i="9"/>
  <c r="K340" i="9"/>
  <c r="F340" i="9"/>
  <c r="O338" i="9"/>
  <c r="M338" i="9"/>
  <c r="K338" i="9"/>
  <c r="F338" i="9"/>
  <c r="O337" i="9"/>
  <c r="M337" i="9"/>
  <c r="K337" i="9"/>
  <c r="F337" i="9"/>
  <c r="O336" i="9"/>
  <c r="M336" i="9"/>
  <c r="K336" i="9"/>
  <c r="F336" i="9"/>
  <c r="O335" i="9"/>
  <c r="K335" i="9"/>
  <c r="F335" i="9"/>
  <c r="O334" i="9"/>
  <c r="M334" i="9"/>
  <c r="K334" i="9"/>
  <c r="F334" i="9"/>
  <c r="O333" i="9"/>
  <c r="M333" i="9"/>
  <c r="K333" i="9"/>
  <c r="F333" i="9"/>
  <c r="O331" i="9"/>
  <c r="M331" i="9"/>
  <c r="K331" i="9"/>
  <c r="F331" i="9"/>
  <c r="O330" i="9"/>
  <c r="M330" i="9"/>
  <c r="K330" i="9"/>
  <c r="F330" i="9"/>
  <c r="O328" i="9"/>
  <c r="M328" i="9"/>
  <c r="K328" i="9"/>
  <c r="F328" i="9"/>
  <c r="O327" i="9"/>
  <c r="M327" i="9"/>
  <c r="K327" i="9"/>
  <c r="F327" i="9"/>
  <c r="O326" i="9"/>
  <c r="M326" i="9"/>
  <c r="K326" i="9"/>
  <c r="F326" i="9"/>
  <c r="O325" i="9"/>
  <c r="M325" i="9"/>
  <c r="K325" i="9"/>
  <c r="F325" i="9"/>
  <c r="O324" i="9"/>
  <c r="M324" i="9"/>
  <c r="K324" i="9"/>
  <c r="F324" i="9"/>
  <c r="M322" i="9"/>
  <c r="K322" i="9"/>
  <c r="F322" i="9"/>
  <c r="O321" i="9"/>
  <c r="M321" i="9"/>
  <c r="K321" i="9"/>
  <c r="F321" i="9"/>
  <c r="P318" i="9"/>
  <c r="N318" i="9"/>
  <c r="L318" i="9"/>
  <c r="J318" i="9"/>
  <c r="K318" i="9" s="1"/>
  <c r="E318" i="9"/>
  <c r="F318" i="9" s="1"/>
  <c r="O311" i="9"/>
  <c r="M311" i="9"/>
  <c r="F311" i="9"/>
  <c r="O310" i="9"/>
  <c r="M310" i="9"/>
  <c r="F310" i="9"/>
  <c r="O309" i="9"/>
  <c r="M309" i="9"/>
  <c r="F309" i="9"/>
  <c r="O307" i="9"/>
  <c r="M307" i="9"/>
  <c r="K307" i="9"/>
  <c r="F307" i="9"/>
  <c r="O306" i="9"/>
  <c r="M306" i="9"/>
  <c r="K306" i="9"/>
  <c r="F306" i="9"/>
  <c r="O304" i="9"/>
  <c r="M304" i="9"/>
  <c r="K304" i="9"/>
  <c r="F304" i="9"/>
  <c r="O303" i="9"/>
  <c r="M303" i="9"/>
  <c r="K303" i="9"/>
  <c r="F303" i="9"/>
  <c r="O302" i="9"/>
  <c r="M302" i="9"/>
  <c r="F302" i="9"/>
  <c r="O301" i="9"/>
  <c r="M301" i="9"/>
  <c r="F301" i="9"/>
  <c r="O299" i="9"/>
  <c r="M299" i="9"/>
  <c r="K299" i="9"/>
  <c r="F299" i="9"/>
  <c r="O298" i="9"/>
  <c r="M298" i="9"/>
  <c r="K298" i="9"/>
  <c r="F298" i="9"/>
  <c r="O297" i="9"/>
  <c r="M297" i="9"/>
  <c r="K297" i="9"/>
  <c r="F297" i="9"/>
  <c r="O296" i="9"/>
  <c r="M296" i="9"/>
  <c r="K296" i="9"/>
  <c r="F296" i="9"/>
  <c r="O295" i="9"/>
  <c r="M295" i="9"/>
  <c r="K295" i="9"/>
  <c r="F295" i="9"/>
  <c r="O294" i="9"/>
  <c r="M294" i="9"/>
  <c r="K294" i="9"/>
  <c r="F294" i="9"/>
  <c r="O293" i="9"/>
  <c r="M293" i="9"/>
  <c r="K293" i="9"/>
  <c r="F293" i="9"/>
  <c r="O291" i="9"/>
  <c r="M291" i="9"/>
  <c r="K291" i="9"/>
  <c r="F291" i="9"/>
  <c r="O290" i="9"/>
  <c r="M290" i="9"/>
  <c r="K290" i="9"/>
  <c r="F290" i="9"/>
  <c r="O289" i="9"/>
  <c r="M289" i="9"/>
  <c r="K289" i="9"/>
  <c r="F289" i="9"/>
  <c r="O288" i="9"/>
  <c r="M288" i="9"/>
  <c r="K288" i="9"/>
  <c r="F288" i="9"/>
  <c r="O287" i="9"/>
  <c r="M287" i="9"/>
  <c r="K287" i="9"/>
  <c r="F287" i="9"/>
  <c r="O286" i="9"/>
  <c r="M286" i="9"/>
  <c r="K286" i="9"/>
  <c r="F286" i="9"/>
  <c r="O284" i="9"/>
  <c r="M284" i="9"/>
  <c r="K284" i="9"/>
  <c r="F284" i="9"/>
  <c r="O283" i="9"/>
  <c r="M283" i="9"/>
  <c r="K283" i="9"/>
  <c r="F283" i="9"/>
  <c r="O282" i="9"/>
  <c r="M282" i="9"/>
  <c r="K282" i="9"/>
  <c r="F282" i="9"/>
  <c r="P279" i="9"/>
  <c r="N279" i="9"/>
  <c r="L279" i="9"/>
  <c r="J279" i="9"/>
  <c r="K279" i="9" s="1"/>
  <c r="E279" i="9"/>
  <c r="M279" i="9" s="1"/>
  <c r="C279" i="9"/>
  <c r="F277" i="9"/>
  <c r="M276" i="9"/>
  <c r="F276" i="9"/>
  <c r="O275" i="9"/>
  <c r="M275" i="9"/>
  <c r="F275" i="9"/>
  <c r="O273" i="9"/>
  <c r="M273" i="9"/>
  <c r="K273" i="9"/>
  <c r="F273" i="9"/>
  <c r="O272" i="9"/>
  <c r="M272" i="9"/>
  <c r="F272" i="9"/>
  <c r="O271" i="9"/>
  <c r="F271" i="9"/>
  <c r="O270" i="9"/>
  <c r="F270" i="9"/>
  <c r="O269" i="9"/>
  <c r="F269" i="9"/>
  <c r="P266" i="9"/>
  <c r="N266" i="9"/>
  <c r="L266" i="9"/>
  <c r="J266" i="9"/>
  <c r="K266" i="9" s="1"/>
  <c r="E266" i="9"/>
  <c r="C266" i="9"/>
  <c r="F261" i="9"/>
  <c r="F260" i="9"/>
  <c r="O259" i="9"/>
  <c r="M259" i="9"/>
  <c r="K259" i="9"/>
  <c r="F259" i="9"/>
  <c r="O258" i="9"/>
  <c r="K258" i="9"/>
  <c r="F258" i="9"/>
  <c r="O257" i="9"/>
  <c r="M257" i="9"/>
  <c r="K257" i="9"/>
  <c r="F257" i="9"/>
  <c r="O256" i="9"/>
  <c r="M256" i="9"/>
  <c r="K256" i="9"/>
  <c r="F256" i="9"/>
  <c r="O254" i="9"/>
  <c r="M254" i="9"/>
  <c r="K254" i="9"/>
  <c r="F254" i="9"/>
  <c r="P252" i="9"/>
  <c r="N252" i="9"/>
  <c r="L252" i="9"/>
  <c r="J252" i="9"/>
  <c r="K252" i="9" s="1"/>
  <c r="E252" i="9"/>
  <c r="C252" i="9"/>
  <c r="F252" i="9" s="1"/>
  <c r="O250" i="9"/>
  <c r="F250" i="9"/>
  <c r="O249" i="9"/>
  <c r="M249" i="9"/>
  <c r="F249" i="9"/>
  <c r="O248" i="9"/>
  <c r="F248" i="9"/>
  <c r="O247" i="9"/>
  <c r="M247" i="9"/>
  <c r="F247" i="9"/>
  <c r="O245" i="9"/>
  <c r="K245" i="9"/>
  <c r="F245" i="9"/>
  <c r="O244" i="9"/>
  <c r="M244" i="9"/>
  <c r="K244" i="9"/>
  <c r="F244" i="9"/>
  <c r="O243" i="9"/>
  <c r="M243" i="9"/>
  <c r="K243" i="9"/>
  <c r="F243" i="9"/>
  <c r="O242" i="9"/>
  <c r="M242" i="9"/>
  <c r="K242" i="9"/>
  <c r="F242" i="9"/>
  <c r="O240" i="9"/>
  <c r="M240" i="9"/>
  <c r="K240" i="9"/>
  <c r="F240" i="9"/>
  <c r="O239" i="9"/>
  <c r="M239" i="9"/>
  <c r="F239" i="9"/>
  <c r="O238" i="9"/>
  <c r="M238" i="9"/>
  <c r="F238" i="9"/>
  <c r="O236" i="9"/>
  <c r="M236" i="9"/>
  <c r="F236" i="9"/>
  <c r="O235" i="9"/>
  <c r="M235" i="9"/>
  <c r="F235" i="9"/>
  <c r="O234" i="9"/>
  <c r="M234" i="9"/>
  <c r="F234" i="9"/>
  <c r="O233" i="9"/>
  <c r="M233" i="9"/>
  <c r="F233" i="9"/>
  <c r="O231" i="9"/>
  <c r="M231" i="9"/>
  <c r="K231" i="9"/>
  <c r="F231" i="9"/>
  <c r="O230" i="9"/>
  <c r="M230" i="9"/>
  <c r="K230" i="9"/>
  <c r="F230" i="9"/>
  <c r="O229" i="9"/>
  <c r="M229" i="9"/>
  <c r="K229" i="9"/>
  <c r="F229" i="9"/>
  <c r="O227" i="9"/>
  <c r="M227" i="9"/>
  <c r="K227" i="9"/>
  <c r="F227" i="9"/>
  <c r="O226" i="9"/>
  <c r="M226" i="9"/>
  <c r="K226" i="9"/>
  <c r="F226" i="9"/>
  <c r="P223" i="9"/>
  <c r="L223" i="9"/>
  <c r="K223" i="9"/>
  <c r="J223" i="9"/>
  <c r="E223" i="9"/>
  <c r="O223" i="9" s="1"/>
  <c r="C223" i="9"/>
  <c r="O221" i="9"/>
  <c r="M221" i="9"/>
  <c r="K221" i="9"/>
  <c r="F221" i="9"/>
  <c r="O220" i="9"/>
  <c r="M220" i="9"/>
  <c r="K220" i="9"/>
  <c r="F220" i="9"/>
  <c r="O219" i="9"/>
  <c r="M219" i="9"/>
  <c r="K219" i="9"/>
  <c r="F219" i="9"/>
  <c r="O218" i="9"/>
  <c r="M218" i="9"/>
  <c r="K218" i="9"/>
  <c r="F218" i="9"/>
  <c r="O216" i="9"/>
  <c r="M216" i="9"/>
  <c r="K216" i="9"/>
  <c r="F216" i="9"/>
  <c r="P214" i="9"/>
  <c r="N214" i="9"/>
  <c r="L214" i="9"/>
  <c r="J214" i="9"/>
  <c r="K214" i="9" s="1"/>
  <c r="E214" i="9"/>
  <c r="F214" i="9" s="1"/>
  <c r="C214" i="9"/>
  <c r="F213" i="9"/>
  <c r="F212" i="9"/>
  <c r="O210" i="9"/>
  <c r="M210" i="9"/>
  <c r="K210" i="9"/>
  <c r="F210" i="9"/>
  <c r="O209" i="9"/>
  <c r="M209" i="9"/>
  <c r="K209" i="9"/>
  <c r="F209" i="9"/>
  <c r="O208" i="9"/>
  <c r="M208" i="9"/>
  <c r="K208" i="9"/>
  <c r="F208" i="9"/>
  <c r="O206" i="9"/>
  <c r="M206" i="9"/>
  <c r="O205" i="9"/>
  <c r="M205" i="9"/>
  <c r="F205" i="9"/>
  <c r="O204" i="9"/>
  <c r="M204" i="9"/>
  <c r="F204" i="9"/>
  <c r="O203" i="9"/>
  <c r="F203" i="9"/>
  <c r="O202" i="9"/>
  <c r="O201" i="9"/>
  <c r="M201" i="9"/>
  <c r="F201" i="9"/>
  <c r="F199" i="9"/>
  <c r="O198" i="9"/>
  <c r="M198" i="9"/>
  <c r="F198" i="9"/>
  <c r="F197" i="9"/>
  <c r="O196" i="9"/>
  <c r="F196" i="9"/>
  <c r="O195" i="9"/>
  <c r="M195" i="9"/>
  <c r="F195" i="9"/>
  <c r="P192" i="9"/>
  <c r="N192" i="9"/>
  <c r="L192" i="9"/>
  <c r="J192" i="9"/>
  <c r="K192" i="9" s="1"/>
  <c r="E192" i="9"/>
  <c r="F192" i="9" s="1"/>
  <c r="C192" i="9"/>
  <c r="O190" i="9"/>
  <c r="M190" i="9"/>
  <c r="F190" i="9"/>
  <c r="F189" i="9"/>
  <c r="O187" i="9"/>
  <c r="M187" i="9"/>
  <c r="K187" i="9"/>
  <c r="F187" i="9"/>
  <c r="O186" i="9"/>
  <c r="K186" i="9"/>
  <c r="F186" i="9"/>
  <c r="O184" i="9"/>
  <c r="F184" i="9"/>
  <c r="O183" i="9"/>
  <c r="M183" i="9"/>
  <c r="K183" i="9"/>
  <c r="F183" i="9"/>
  <c r="O181" i="9"/>
  <c r="M181" i="9"/>
  <c r="K181" i="9"/>
  <c r="F181" i="9"/>
  <c r="O180" i="9"/>
  <c r="M180" i="9"/>
  <c r="K180" i="9"/>
  <c r="F180" i="9"/>
  <c r="O179" i="9"/>
  <c r="M179" i="9"/>
  <c r="K179" i="9"/>
  <c r="F179" i="9"/>
  <c r="O178" i="9"/>
  <c r="M178" i="9"/>
  <c r="K178" i="9"/>
  <c r="F178" i="9"/>
  <c r="O177" i="9"/>
  <c r="M177" i="9"/>
  <c r="K177" i="9"/>
  <c r="F177" i="9"/>
  <c r="F175" i="9"/>
  <c r="O174" i="9"/>
  <c r="M174" i="9"/>
  <c r="K174" i="9"/>
  <c r="F174" i="9"/>
  <c r="O172" i="9"/>
  <c r="M172" i="9"/>
  <c r="K172" i="9"/>
  <c r="F172" i="9"/>
  <c r="F170" i="9"/>
  <c r="P168" i="9"/>
  <c r="N168" i="9"/>
  <c r="L168" i="9"/>
  <c r="J168" i="9"/>
  <c r="K168" i="9" s="1"/>
  <c r="E168" i="9"/>
  <c r="C168" i="9"/>
  <c r="O166" i="9"/>
  <c r="M166" i="9"/>
  <c r="K166" i="9"/>
  <c r="F166" i="9"/>
  <c r="O165" i="9"/>
  <c r="M165" i="9"/>
  <c r="K165" i="9"/>
  <c r="F165" i="9"/>
  <c r="F164" i="9"/>
  <c r="O163" i="9"/>
  <c r="M163" i="9"/>
  <c r="F163" i="9"/>
  <c r="F162" i="9"/>
  <c r="O160" i="9"/>
  <c r="M160" i="9"/>
  <c r="F160" i="9"/>
  <c r="O158" i="9"/>
  <c r="M158" i="9"/>
  <c r="K158" i="9"/>
  <c r="F158" i="9"/>
  <c r="O157" i="9"/>
  <c r="M157" i="9"/>
  <c r="K157" i="9"/>
  <c r="F157" i="9"/>
  <c r="O155" i="9"/>
  <c r="M155" i="9"/>
  <c r="F155" i="9"/>
  <c r="O154" i="9"/>
  <c r="M154" i="9"/>
  <c r="K154" i="9"/>
  <c r="F154" i="9"/>
  <c r="O153" i="9"/>
  <c r="M153" i="9"/>
  <c r="K153" i="9"/>
  <c r="F153" i="9"/>
  <c r="O151" i="9"/>
  <c r="M151" i="9"/>
  <c r="K151" i="9"/>
  <c r="F151" i="9"/>
  <c r="O149" i="9"/>
  <c r="M149" i="9"/>
  <c r="F149" i="9"/>
  <c r="O148" i="9"/>
  <c r="M148" i="9"/>
  <c r="F148" i="9"/>
  <c r="O146" i="9"/>
  <c r="M146" i="9"/>
  <c r="K146" i="9"/>
  <c r="F146" i="9"/>
  <c r="O145" i="9"/>
  <c r="K145" i="9"/>
  <c r="F145" i="9"/>
  <c r="O144" i="9"/>
  <c r="K144" i="9"/>
  <c r="F144" i="9"/>
  <c r="O143" i="9"/>
  <c r="M143" i="9"/>
  <c r="K143" i="9"/>
  <c r="F143" i="9"/>
  <c r="F141" i="9"/>
  <c r="O140" i="9"/>
  <c r="M140" i="9"/>
  <c r="F140" i="9"/>
  <c r="O138" i="9"/>
  <c r="M138" i="9"/>
  <c r="K138" i="9"/>
  <c r="F138" i="9"/>
  <c r="O137" i="9"/>
  <c r="M137" i="9"/>
  <c r="K137" i="9"/>
  <c r="F137" i="9"/>
  <c r="O135" i="9"/>
  <c r="M135" i="9"/>
  <c r="K135" i="9"/>
  <c r="F135" i="9"/>
  <c r="O133" i="9"/>
  <c r="M133" i="9"/>
  <c r="K133" i="9"/>
  <c r="F133" i="9"/>
  <c r="O131" i="9"/>
  <c r="K131" i="9"/>
  <c r="F131" i="9"/>
  <c r="P128" i="9"/>
  <c r="N128" i="9"/>
  <c r="L128" i="9"/>
  <c r="J128" i="9"/>
  <c r="K128" i="9" s="1"/>
  <c r="E128" i="9"/>
  <c r="F128" i="9" s="1"/>
  <c r="C128" i="9"/>
  <c r="O126" i="9"/>
  <c r="M126" i="9"/>
  <c r="F126" i="9"/>
  <c r="O125" i="9"/>
  <c r="M125" i="9"/>
  <c r="F125" i="9"/>
  <c r="O123" i="9"/>
  <c r="M123" i="9"/>
  <c r="K123" i="9"/>
  <c r="F123" i="9"/>
  <c r="O122" i="9"/>
  <c r="M122" i="9"/>
  <c r="K122" i="9"/>
  <c r="F122" i="9"/>
  <c r="O121" i="9"/>
  <c r="M121" i="9"/>
  <c r="K121" i="9"/>
  <c r="F121" i="9"/>
  <c r="P118" i="9"/>
  <c r="N118" i="9"/>
  <c r="O118" i="9" s="1"/>
  <c r="L118" i="9"/>
  <c r="K118" i="9"/>
  <c r="J118" i="9"/>
  <c r="E118" i="9"/>
  <c r="F118" i="9" s="1"/>
  <c r="C118" i="9"/>
  <c r="O117" i="9"/>
  <c r="M117" i="9"/>
  <c r="K117" i="9"/>
  <c r="F117" i="9"/>
  <c r="O115" i="9"/>
  <c r="M115" i="9"/>
  <c r="K115" i="9"/>
  <c r="F115" i="9"/>
  <c r="O114" i="9"/>
  <c r="M114" i="9"/>
  <c r="K114" i="9"/>
  <c r="F114" i="9"/>
  <c r="P112" i="9"/>
  <c r="N112" i="9"/>
  <c r="L112" i="9"/>
  <c r="J112" i="9"/>
  <c r="E112" i="9"/>
  <c r="O110" i="9"/>
  <c r="F110" i="9"/>
  <c r="O109" i="9"/>
  <c r="F109" i="9"/>
  <c r="O108" i="9"/>
  <c r="F108" i="9"/>
  <c r="O107" i="9"/>
  <c r="M107" i="9"/>
  <c r="F107" i="9"/>
  <c r="O104" i="9"/>
  <c r="M104" i="9"/>
  <c r="K104" i="9"/>
  <c r="F104" i="9"/>
  <c r="O103" i="9"/>
  <c r="M103" i="9"/>
  <c r="K103" i="9"/>
  <c r="F103" i="9"/>
  <c r="O102" i="9"/>
  <c r="M102" i="9"/>
  <c r="K102" i="9"/>
  <c r="F102" i="9"/>
  <c r="O101" i="9"/>
  <c r="M101" i="9"/>
  <c r="F101" i="9"/>
  <c r="O100" i="9"/>
  <c r="M100" i="9"/>
  <c r="F100" i="9"/>
  <c r="O99" i="9"/>
  <c r="M99" i="9"/>
  <c r="F99" i="9"/>
  <c r="O97" i="9"/>
  <c r="M97" i="9"/>
  <c r="K97" i="9"/>
  <c r="F97" i="9"/>
  <c r="O95" i="9"/>
  <c r="M95" i="9"/>
  <c r="K95" i="9"/>
  <c r="F95" i="9"/>
  <c r="O94" i="9"/>
  <c r="M94" i="9"/>
  <c r="K94" i="9"/>
  <c r="F94" i="9"/>
  <c r="O93" i="9"/>
  <c r="M93" i="9"/>
  <c r="K93" i="9"/>
  <c r="F93" i="9"/>
  <c r="O92" i="9"/>
  <c r="M92" i="9"/>
  <c r="F92" i="9"/>
  <c r="O91" i="9"/>
  <c r="F91" i="9"/>
  <c r="O90" i="9"/>
  <c r="F90" i="9"/>
  <c r="O89" i="9"/>
  <c r="M89" i="9"/>
  <c r="F89" i="9"/>
  <c r="O87" i="9"/>
  <c r="M87" i="9"/>
  <c r="K87" i="9"/>
  <c r="F87" i="9"/>
  <c r="O86" i="9"/>
  <c r="M86" i="9"/>
  <c r="K86" i="9"/>
  <c r="F86" i="9"/>
  <c r="O84" i="9"/>
  <c r="M84" i="9"/>
  <c r="K84" i="9"/>
  <c r="F84" i="9"/>
  <c r="O83" i="9"/>
  <c r="M83" i="9"/>
  <c r="K83" i="9"/>
  <c r="F83" i="9"/>
  <c r="P80" i="9"/>
  <c r="N80" i="9"/>
  <c r="J80" i="9"/>
  <c r="K80" i="9" s="1"/>
  <c r="E80" i="9"/>
  <c r="M80" i="9" s="1"/>
  <c r="C80" i="9"/>
  <c r="O78" i="9"/>
  <c r="M78" i="9"/>
  <c r="K78" i="9"/>
  <c r="F78" i="9"/>
  <c r="K77" i="9"/>
  <c r="F77" i="9"/>
  <c r="O76" i="9"/>
  <c r="M76" i="9"/>
  <c r="K76" i="9"/>
  <c r="F76" i="9"/>
  <c r="O72" i="9"/>
  <c r="K72" i="9"/>
  <c r="F72" i="9"/>
  <c r="O71" i="9"/>
  <c r="M71" i="9"/>
  <c r="K71" i="9"/>
  <c r="F71" i="9"/>
  <c r="O70" i="9"/>
  <c r="M70" i="9"/>
  <c r="K70" i="9"/>
  <c r="F70" i="9"/>
  <c r="O69" i="9"/>
  <c r="M69" i="9"/>
  <c r="K69" i="9"/>
  <c r="F69" i="9"/>
  <c r="O67" i="9"/>
  <c r="M67" i="9"/>
  <c r="F67" i="9"/>
  <c r="O65" i="9"/>
  <c r="M65" i="9"/>
  <c r="F65" i="9"/>
  <c r="P62" i="9"/>
  <c r="N62" i="9"/>
  <c r="L62" i="9"/>
  <c r="J62" i="9"/>
  <c r="K62" i="9" s="1"/>
  <c r="E62" i="9"/>
  <c r="F62" i="9" s="1"/>
  <c r="C62" i="9"/>
  <c r="O61" i="9"/>
  <c r="M61" i="9"/>
  <c r="K61" i="9"/>
  <c r="F61" i="9"/>
  <c r="F59" i="9"/>
  <c r="P57" i="9"/>
  <c r="N57" i="9"/>
  <c r="L57" i="9"/>
  <c r="J57" i="9"/>
  <c r="K57" i="9" s="1"/>
  <c r="E57" i="9"/>
  <c r="O57" i="9" s="1"/>
  <c r="C57" i="9"/>
  <c r="O55" i="9"/>
  <c r="M55" i="9"/>
  <c r="K55" i="9"/>
  <c r="F55" i="9"/>
  <c r="O54" i="9"/>
  <c r="M54" i="9"/>
  <c r="F54" i="9"/>
  <c r="O53" i="9"/>
  <c r="M53" i="9"/>
  <c r="F53" i="9"/>
  <c r="O52" i="9"/>
  <c r="M52" i="9"/>
  <c r="F52" i="9"/>
  <c r="O51" i="9"/>
  <c r="M51" i="9"/>
  <c r="F51" i="9"/>
  <c r="O50" i="9"/>
  <c r="M50" i="9"/>
  <c r="F50" i="9"/>
  <c r="O49" i="9"/>
  <c r="M49" i="9"/>
  <c r="F49" i="9"/>
  <c r="O48" i="9"/>
  <c r="F48" i="9"/>
  <c r="O47" i="9"/>
  <c r="M47" i="9"/>
  <c r="F47" i="9"/>
  <c r="O46" i="9"/>
  <c r="F46" i="9"/>
  <c r="O45" i="9"/>
  <c r="M45" i="9"/>
  <c r="F45" i="9"/>
  <c r="O43" i="9"/>
  <c r="M43" i="9"/>
  <c r="F43" i="9"/>
  <c r="O42" i="9"/>
  <c r="M42" i="9"/>
  <c r="K42" i="9"/>
  <c r="F42" i="9"/>
  <c r="O41" i="9"/>
  <c r="M41" i="9"/>
  <c r="K41" i="9"/>
  <c r="F41" i="9"/>
  <c r="O40" i="9"/>
  <c r="M40" i="9"/>
  <c r="K40" i="9"/>
  <c r="F40" i="9"/>
  <c r="O39" i="9"/>
  <c r="M39" i="9"/>
  <c r="K39" i="9"/>
  <c r="F39" i="9"/>
  <c r="O37" i="9"/>
  <c r="M37" i="9"/>
  <c r="K37" i="9"/>
  <c r="F37" i="9"/>
  <c r="O36" i="9"/>
  <c r="M36" i="9"/>
  <c r="K36" i="9"/>
  <c r="F36" i="9"/>
  <c r="O35" i="9"/>
  <c r="M35" i="9"/>
  <c r="K35" i="9"/>
  <c r="F35" i="9"/>
  <c r="O34" i="9"/>
  <c r="M34" i="9"/>
  <c r="K34" i="9"/>
  <c r="F34" i="9"/>
  <c r="O33" i="9"/>
  <c r="M33" i="9"/>
  <c r="K33" i="9"/>
  <c r="F33" i="9"/>
  <c r="O32" i="9"/>
  <c r="M32" i="9"/>
  <c r="K32" i="9"/>
  <c r="F32" i="9"/>
  <c r="O31" i="9"/>
  <c r="M31" i="9"/>
  <c r="K31" i="9"/>
  <c r="F31" i="9"/>
  <c r="O30" i="9"/>
  <c r="M30" i="9"/>
  <c r="K30" i="9"/>
  <c r="F30" i="9"/>
  <c r="O28" i="9"/>
  <c r="M28" i="9"/>
  <c r="K28" i="9"/>
  <c r="F28" i="9"/>
  <c r="O27" i="9"/>
  <c r="M27" i="9"/>
  <c r="K27" i="9"/>
  <c r="F27" i="9"/>
  <c r="O26" i="9"/>
  <c r="M26" i="9"/>
  <c r="K26" i="9"/>
  <c r="F26" i="9"/>
  <c r="P23" i="9"/>
  <c r="O23" i="9"/>
  <c r="N23" i="9"/>
  <c r="L23" i="9"/>
  <c r="M23" i="9" s="1"/>
  <c r="J23" i="9"/>
  <c r="K23" i="9" s="1"/>
  <c r="E23" i="9"/>
  <c r="F23" i="9" s="1"/>
  <c r="O21" i="9"/>
  <c r="F21" i="9"/>
  <c r="O20" i="9"/>
  <c r="M20" i="9"/>
  <c r="F20" i="9"/>
  <c r="O19" i="9"/>
  <c r="F19" i="9"/>
  <c r="O18" i="9"/>
  <c r="F18" i="9"/>
  <c r="F16" i="9"/>
  <c r="O15" i="9"/>
  <c r="M15" i="9"/>
  <c r="K15" i="9"/>
  <c r="F15" i="9"/>
  <c r="O80" i="9" l="1"/>
  <c r="F80" i="9"/>
  <c r="M345" i="9"/>
  <c r="F279" i="9"/>
  <c r="M252" i="9"/>
  <c r="O192" i="9"/>
  <c r="M168" i="9"/>
  <c r="O168" i="9"/>
  <c r="M57" i="9"/>
  <c r="M380" i="9"/>
  <c r="M318" i="9"/>
  <c r="O318" i="9"/>
  <c r="J381" i="9"/>
  <c r="K381" i="9" s="1"/>
  <c r="M118" i="9"/>
  <c r="M192" i="9"/>
  <c r="M223" i="9"/>
  <c r="O279" i="9"/>
  <c r="M62" i="9"/>
  <c r="M128" i="9"/>
  <c r="M214" i="9"/>
  <c r="O380" i="9"/>
  <c r="F57" i="9"/>
  <c r="O62" i="9"/>
  <c r="O128" i="9"/>
  <c r="F168" i="9"/>
  <c r="O214" i="9"/>
  <c r="F345" i="9"/>
  <c r="O266" i="9"/>
  <c r="M266" i="9"/>
  <c r="C381" i="9"/>
  <c r="F266" i="9"/>
  <c r="L381" i="9"/>
  <c r="E381" i="9"/>
  <c r="N381" i="9"/>
  <c r="F223" i="9"/>
  <c r="F112" i="9"/>
  <c r="P381" i="9"/>
  <c r="F380" i="9"/>
  <c r="K112" i="9"/>
  <c r="O112" i="9"/>
  <c r="M112" i="9"/>
  <c r="O381" i="9" l="1"/>
  <c r="M381" i="9"/>
  <c r="F381" i="9"/>
</calcChain>
</file>

<file path=xl/sharedStrings.xml><?xml version="1.0" encoding="utf-8"?>
<sst xmlns="http://schemas.openxmlformats.org/spreadsheetml/2006/main" count="399" uniqueCount="353">
  <si>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</si>
  <si>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</si>
  <si>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</si>
  <si>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</si>
  <si>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</si>
  <si>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</si>
  <si>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</si>
  <si>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</si>
  <si>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</si>
  <si>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</si>
  <si>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</si>
  <si>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</si>
  <si>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</si>
  <si>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освоение квоты, %</t>
  </si>
  <si>
    <t>в том числе для КМНС, особей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</si>
  <si>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</si>
  <si>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</si>
  <si>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</si>
  <si>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</si>
  <si>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</si>
  <si>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</si>
  <si>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Аяно-Майский муниципальный район</t>
  </si>
  <si>
    <t>МОООО и Р "Кречет" (2/27)</t>
  </si>
  <si>
    <t>МОООО и Р "Кречет" (24/27)</t>
  </si>
  <si>
    <t>ООО РОПО "Маймакан" (31/27)</t>
  </si>
  <si>
    <t>Итого по Аяно-Майскому муниципальному району</t>
  </si>
  <si>
    <t>Бикинский муниципальный район</t>
  </si>
  <si>
    <t>ОО Бикинское РОО и Р (2036)</t>
  </si>
  <si>
    <t>ООО "Промхоз "Вяземский" (42/27)</t>
  </si>
  <si>
    <t>Итого по Бикинскому муниципальному району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</si>
  <si>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</si>
  <si>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</si>
  <si>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</si>
  <si>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</si>
  <si>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</si>
  <si>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</si>
  <si>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</si>
  <si>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Верхнебуреинский муниципальный район</t>
  </si>
  <si>
    <t>ООО "Фауна" (34/27)</t>
  </si>
  <si>
    <t>ОКМНС "Ургальский ОРС-1" (37/27)</t>
  </si>
  <si>
    <t>ОО Верхнебуреинское РОО и Р (1911)</t>
  </si>
  <si>
    <t>ООО "Адникан" (1912)</t>
  </si>
  <si>
    <t>ООО "Аимка" (1916)</t>
  </si>
  <si>
    <t>ООО "Телемжан" (1984)</t>
  </si>
  <si>
    <t>ООО "Север" (1960)</t>
  </si>
  <si>
    <t>ООО "Туюн" (1956)</t>
  </si>
  <si>
    <t>ДВФ ГНУ ВНИИОЗ (3/27)</t>
  </si>
  <si>
    <t>ДВФ ГНУ ВНИИОЗ (2051)</t>
  </si>
  <si>
    <t>ООО "Охотник" (1906)</t>
  </si>
  <si>
    <t>ООО "Брусничный" (1983)</t>
  </si>
  <si>
    <t>ООО РОПО "Шахтинская" (2024)</t>
  </si>
  <si>
    <t>Итого по Верхнебуреинскому муниципальному району</t>
  </si>
  <si>
    <t>Вяземский муниципальный район</t>
  </si>
  <si>
    <t>ООО "Промхоз "Вяземский" (27/27)</t>
  </si>
  <si>
    <t>Итого по Вяземскому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</si>
  <si>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</si>
  <si>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</si>
  <si>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</si>
  <si>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</si>
  <si>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</si>
  <si>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</si>
  <si>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</si>
  <si>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</si>
  <si>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</si>
  <si>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</si>
  <si>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</si>
  <si>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</si>
  <si>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</si>
  <si>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</si>
  <si>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</si>
  <si>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</si>
  <si>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 xml:space="preserve">ООО ОКМНС "Сукпай" (20/27) 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</si>
  <si>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</si>
  <si>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</si>
  <si>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</si>
  <si>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</si>
  <si>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</si>
  <si>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</si>
  <si>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Нанайский Райкооп (39/27)</t>
  </si>
  <si>
    <t>ООО "Таежное" (44/27)</t>
  </si>
  <si>
    <t>ООО "Баин" (22/27)</t>
  </si>
  <si>
    <t>Итого по Нанайскому муниципальному району</t>
  </si>
  <si>
    <t>Николаевский муниципальный район</t>
  </si>
  <si>
    <t>ОО Николаевское РОО и Р (1991)</t>
  </si>
  <si>
    <t>Хабаровский КРПС (9/27)</t>
  </si>
  <si>
    <t>Хабаровский КРПС (40/27)</t>
  </si>
  <si>
    <t>Итого по Николаевскому муниципальному району</t>
  </si>
  <si>
    <t>Охотский муниципальный район</t>
  </si>
  <si>
    <t>МОООО и Р "Кречет" (1981)</t>
  </si>
  <si>
    <t>МОООО и Р "Кречет" (1/27)</t>
  </si>
  <si>
    <t>Итого по Охотскому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</si>
  <si>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</si>
  <si>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</si>
  <si>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</si>
  <si>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</si>
  <si>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</si>
  <si>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</si>
  <si>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</si>
  <si>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ООО "Кур-Восток-Урми" (17/27)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</si>
  <si>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</si>
  <si>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</si>
  <si>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</si>
  <si>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</si>
  <si>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</si>
  <si>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</si>
  <si>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ЗАО СПХ (21/27)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</si>
  <si>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</si>
  <si>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</si>
  <si>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</si>
  <si>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</si>
  <si>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</si>
  <si>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</si>
  <si>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</si>
  <si>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</si>
  <si>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</si>
  <si>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</si>
  <si>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Тугуро-Чумиканский муниципальный район</t>
  </si>
  <si>
    <t>ООО "Фауна" (30/27)</t>
  </si>
  <si>
    <t>Хабаровский КРПС (41/27)</t>
  </si>
  <si>
    <t>ООО "Восток-Пушнина" (29/27)</t>
  </si>
  <si>
    <t>учсток "Муникан"</t>
  </si>
  <si>
    <t>ООО "Восток-Пушнина" (2055)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</si>
  <si>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</si>
  <si>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</si>
  <si>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</si>
  <si>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</si>
  <si>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</si>
  <si>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Ульчский муниципальный район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</si>
  <si>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</si>
  <si>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</si>
  <si>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</si>
  <si>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</si>
  <si>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</si>
  <si>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</si>
  <si>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</si>
  <si>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</si>
  <si>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</si>
  <si>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</si>
  <si>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Общедостуные охотничьи угодия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</si>
  <si>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</si>
  <si>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</si>
  <si>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</si>
  <si>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</si>
  <si>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</si>
  <si>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</si>
  <si>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</si>
  <si>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</si>
  <si>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</si>
  <si>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</si>
  <si>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</si>
  <si>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</si>
  <si>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</si>
  <si>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</si>
  <si>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 xml:space="preserve">Общедоступные охотничьи угодья  </t>
  </si>
  <si>
    <t>ОО Вяземское РОО и Р (46/27-В)</t>
  </si>
  <si>
    <t>ООО ЛЕСОХ "Дурминское" (1964)</t>
  </si>
  <si>
    <t>ООО  "Уджаки" (2072)</t>
  </si>
  <si>
    <t>Кооператив "Таежный" (45/27)</t>
  </si>
  <si>
    <t>Субъект Российской Федерации Хабаровский край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</si>
  <si>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</si>
  <si>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Вид охотничьих ресурсов Соболь</t>
  </si>
  <si>
    <t>ОО Хабаровское ГОО и Р (2044)</t>
  </si>
  <si>
    <t>ОО Аяно-Майское РООиР (47/27)</t>
  </si>
  <si>
    <t xml:space="preserve"> </t>
  </si>
  <si>
    <t>Государственный природный заказник "Матайский"</t>
  </si>
  <si>
    <t>Государственный природный заказник "Чукенский"</t>
  </si>
  <si>
    <t>2022 г.</t>
  </si>
  <si>
    <t>ООО "Лесные продукты" (48/27)</t>
  </si>
  <si>
    <t>ООО "Подхоренок" (49/27)</t>
  </si>
  <si>
    <t xml:space="preserve">И.о. начальника управления охотничьего хозяйства Правительства Хабаровского края </t>
  </si>
  <si>
    <t>Ю.Ю. Колпак</t>
  </si>
  <si>
    <t>ХКОО КО и Р "Ударный" (1/27/2022)</t>
  </si>
  <si>
    <t>на период с 1 августа 2023 г. до 1 августа 2024 г.</t>
  </si>
  <si>
    <t>2023 г.</t>
  </si>
  <si>
    <t>общедоступное охотничье угодье Джелюмкен</t>
  </si>
  <si>
    <t>общедоступное охотничье угодье Санболи</t>
  </si>
  <si>
    <t>общедоступное охотничье угодье Сельгон</t>
  </si>
  <si>
    <t>общедоступное охотничье угодье Тейсин</t>
  </si>
  <si>
    <t>общедоступное охотничье угодье Нижний Мельгин</t>
  </si>
  <si>
    <t>общедоступное охотничье угодье Мерек</t>
  </si>
  <si>
    <t>общедоступное охотничье угодье Телемжан</t>
  </si>
  <si>
    <t>общедоступное охотничье угодье Дубликан</t>
  </si>
  <si>
    <t>общедоступное охотничье угодье Гуджал</t>
  </si>
  <si>
    <t>общедоступное охотничье угодье Дурмин</t>
  </si>
  <si>
    <t>общедоступное охотничье угодье Мухенский</t>
  </si>
  <si>
    <t>общедоступное охотничье угодье Кафэ</t>
  </si>
  <si>
    <t>общедоступное охотничье угодье Амур</t>
  </si>
  <si>
    <t>общедоступное охотничье угодье Мухен</t>
  </si>
  <si>
    <t>общедоступное охотничье угодье оз. Орель</t>
  </si>
  <si>
    <t>общедоступное охотничье угодье р. Им</t>
  </si>
  <si>
    <t>общедоступное охотничье угодье "Тайга"</t>
  </si>
  <si>
    <t>общедоступное охотничье угодье Советско-Гаванский</t>
  </si>
  <si>
    <t>общедоступное охотничье угодье   Верховье р. Уда</t>
  </si>
  <si>
    <t>общедоступное охотничье угодье  р. Уда</t>
  </si>
  <si>
    <t>общедоступное охотничье угодье Тором</t>
  </si>
  <si>
    <t>общедоступное охотничье угодье Джана-1</t>
  </si>
  <si>
    <t>общедоступное охотничье угодье Джана-2</t>
  </si>
  <si>
    <t>Государственный природный заказник "Майский"</t>
  </si>
  <si>
    <t>общедоступное охотничье угодье  Агние-Афанасьевск</t>
  </si>
  <si>
    <t>общедоступное охотничье угодье  р. Яй</t>
  </si>
  <si>
    <t>общедоступное охотничье угодье Змейка</t>
  </si>
  <si>
    <t>общедоступное охотничье угодье Хабаровское</t>
  </si>
  <si>
    <t>общедоступное охотничье угодье Тугурский п-ов</t>
  </si>
  <si>
    <t xml:space="preserve">общедоступное охотничье угодье Тугурский </t>
  </si>
  <si>
    <t>общедоступное охотничье угодье Меван Восточный</t>
  </si>
  <si>
    <t>общедоступное охотничье угодье Меван Западный</t>
  </si>
  <si>
    <t>общедоступное охотничье угодье Чукчагир</t>
  </si>
  <si>
    <t>охотничье угодье участок "Охотничье угодье"</t>
  </si>
  <si>
    <t>охотничье угодье участок "Уян"</t>
  </si>
  <si>
    <t>охотничье угодье участок "Мутэ-Орого"</t>
  </si>
  <si>
    <t>охотничье угодье участок "Идюм"</t>
  </si>
  <si>
    <t>охотничье угодье участок "Букидях"</t>
  </si>
  <si>
    <t>охотничье угодье участок "Джуюкан"</t>
  </si>
  <si>
    <t>охотничье угодье участок "Иоткан"</t>
  </si>
  <si>
    <t>охотничье угодье участок "Одола"</t>
  </si>
  <si>
    <t>охотничье угодье участок "Прибрежный"</t>
  </si>
  <si>
    <t>охотничье угодье участок "Тонекан"</t>
  </si>
  <si>
    <t>охотничье угодье участок "Диктанда"</t>
  </si>
  <si>
    <t>охотничье угодье участок "Федот"</t>
  </si>
  <si>
    <t>охотничье угодье участок "Оннё"</t>
  </si>
  <si>
    <t>охотничье угодье участок "Верхняя Тайма"</t>
  </si>
  <si>
    <t>охотничье угодье участок "Нижняя Тайма"</t>
  </si>
  <si>
    <t>охотничье угодье участок "Мотара"</t>
  </si>
  <si>
    <t>охотничье угодье участок "Маймакан"</t>
  </si>
  <si>
    <t>охотничье угодье участок "Аимский"</t>
  </si>
  <si>
    <t>охотничье угодье участок "Алларана-Ана"</t>
  </si>
  <si>
    <t>охотничье угодье участок "Кондерский"</t>
  </si>
  <si>
    <t>охотничье угодье участок "Нетский"</t>
  </si>
  <si>
    <t>охотничье угодье участок "Нельканский"</t>
  </si>
  <si>
    <t>охотничье угодье участок "Омолекон"</t>
  </si>
  <si>
    <t>охотничье угодье участок "Первомайский"</t>
  </si>
  <si>
    <t>охотничье угодье участок "Ульинский"</t>
  </si>
  <si>
    <t>охотничье угодье участок "Учурский"</t>
  </si>
  <si>
    <t>охотничье угодье участок "Челасинский"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</si>
  <si>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</si>
  <si>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</si>
  <si>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</si>
  <si>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</si>
  <si>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"Северный"</t>
  </si>
  <si>
    <t>охотничье угодье участок "Центральный"</t>
  </si>
  <si>
    <t>охотничье угодье участок "Софийский"</t>
  </si>
  <si>
    <t>охотничье угодье участок "Верхний Мельгин"</t>
  </si>
  <si>
    <t>охотничье угодье участок Ургальский</t>
  </si>
  <si>
    <t>охотничье угодье участок Тырменский</t>
  </si>
  <si>
    <t>охотничье угодье участок "Верхний Гуджал"</t>
  </si>
  <si>
    <t>охотничье угодье участок Джалинка</t>
  </si>
  <si>
    <t>охотничье угодье участок Джагдана</t>
  </si>
  <si>
    <t>охотничье угодье участок Тырма</t>
  </si>
  <si>
    <t>охотничье угодье участок "Уссури-Подхоренок"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</si>
  <si>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</si>
  <si>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</si>
  <si>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</si>
  <si>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</si>
  <si>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</si>
  <si>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</si>
  <si>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</si>
  <si>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</si>
  <si>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</si>
  <si>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</si>
  <si>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</si>
  <si>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</si>
  <si>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"Були"</t>
  </si>
  <si>
    <t>охотничье угодье участок "Верхний Сукпай"</t>
  </si>
  <si>
    <t>охотничье угодье участок "Сукпайский"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</si>
  <si>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</si>
  <si>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</si>
  <si>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</si>
  <si>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</si>
  <si>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</si>
  <si>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</si>
  <si>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</si>
  <si>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Архангельский</t>
  </si>
  <si>
    <t>охотничье угодье участок Корюшка</t>
  </si>
  <si>
    <t>охотничье угодье участок Магинский</t>
  </si>
  <si>
    <t>охотничье угодье участок Многовершинный</t>
  </si>
  <si>
    <t>охотничье угодье участок Ялинский</t>
  </si>
  <si>
    <t>охотничье угодье участок "Биликан"</t>
  </si>
  <si>
    <t>охотничье угодье участок "Городской"</t>
  </si>
  <si>
    <t>охотничье угодье участок "Кольский"</t>
  </si>
  <si>
    <t>охотничье угодье участок "Орельский"</t>
  </si>
  <si>
    <t>охотничье угодье участок "Хузи-Мы"</t>
  </si>
  <si>
    <t>охотничье угодье участок "Чомэ"</t>
  </si>
  <si>
    <t>охотничье угодье участок "Южный"</t>
  </si>
  <si>
    <t>охотничье угодье участок "Лазаревский"</t>
  </si>
  <si>
    <t>охотничье угодье участок "Охота"</t>
  </si>
  <si>
    <t>охотничье угодье участок "Ульбея"</t>
  </si>
  <si>
    <t>охотничье угодье участок "Юдома"</t>
  </si>
  <si>
    <t>охотничье угодье участок "Нимеленский"</t>
  </si>
  <si>
    <t>охотничье угодье участок "Верховья р. Нюря"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</si>
  <si>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</si>
  <si>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</si>
  <si>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</si>
  <si>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</si>
  <si>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Озерный</t>
  </si>
  <si>
    <t>охотничье угодье участок Херпучинский</t>
  </si>
  <si>
    <t>охотничье угодье участок "Амгунь-Сомня-Им"</t>
  </si>
  <si>
    <t>охотничье угодье участок "Юго-Восточный"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</si>
  <si>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</si>
  <si>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</si>
  <si>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</si>
  <si>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</si>
  <si>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</si>
  <si>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</si>
  <si>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</si>
  <si>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</si>
  <si>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</si>
  <si>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</si>
  <si>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</si>
  <si>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</si>
  <si>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</si>
  <si>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</si>
  <si>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</si>
  <si>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</si>
  <si>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</si>
  <si>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</si>
  <si>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Отун</t>
  </si>
  <si>
    <t>охотничье угодье участок Шевли</t>
  </si>
  <si>
    <t>охотничье угодье участок "Джана"</t>
  </si>
  <si>
    <t>охотничье угодье участок "Чогар"</t>
  </si>
  <si>
    <t>охотничье угодье участок "Дальжа"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</si>
  <si>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</si>
  <si>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</si>
  <si>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</si>
  <si>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</si>
  <si>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</si>
  <si>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</si>
  <si>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</si>
  <si>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</si>
  <si>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</si>
  <si>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</si>
  <si>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</si>
  <si>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</si>
  <si>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</si>
  <si>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</si>
  <si>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</si>
  <si>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</si>
  <si>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</si>
  <si>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</si>
  <si>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</si>
  <si>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</si>
  <si>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</si>
  <si>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</si>
  <si>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</si>
  <si>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>охотничье угодье участок № 1 "Тумнинский"</t>
  </si>
  <si>
    <t>охотничье угодье участок № 2 "Ванинский"</t>
  </si>
  <si>
    <t>ЗАО СПХ (3-1/27/2022)</t>
  </si>
  <si>
    <t>ЗАО СПХ (3-2/27/2022)</t>
  </si>
  <si>
    <t>ООО "Профиль" (2/27/2022)</t>
  </si>
  <si>
    <t>МО ВОО ОСОО ДВО (6/27/2023)</t>
  </si>
  <si>
    <t>ООО "Амтур" (5/27/2023)</t>
  </si>
  <si>
    <t>общедоступное охотничье угодье  пойма р. Амур</t>
  </si>
  <si>
    <t>ООО "Омал" (89/27)</t>
  </si>
  <si>
    <t>ООО "Урзус" (4/27/2022)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</si>
</sst>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b/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0" fontId="12" fillId="0" borderId="0" xfId="0" applyNumberFormat="1" applyFont="1" applyAlignment="1">
      <alignment horizontal="center"/>
    </xf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3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7" fillId="2" borderId="0" xfId="0" applyFont="1" applyFill="1"/>
    <xf numFmtId="0" fontId="1" fillId="2" borderId="0" xfId="0" applyFont="1" applyFill="1"/>
    <xf numFmtId="0" fontId="0" fillId="2" borderId="0" xfId="0" applyFill="1" applyBorder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2" borderId="0" xfId="0" applyFont="1" applyFill="1"/>
    <xf numFmtId="0" fontId="8" fillId="0" borderId="0" xfId="0" applyFont="1" applyAlignment="1"/>
    <xf numFmtId="0" fontId="8" fillId="2" borderId="0" xfId="0" applyFont="1" applyFill="1" applyBorder="1"/>
    <xf numFmtId="0" fontId="8" fillId="0" borderId="0" xfId="0" applyFont="1" applyBorder="1"/>
    <xf numFmtId="0" fontId="2" fillId="2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1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4"/>
  <sheetViews>
    <sheetView tabSelected="1" topLeftCell="A362" zoomScale="140" zoomScaleNormal="140" zoomScaleSheetLayoutView="130" workbookViewId="0">
      <selection activeCell="B367" sqref="B367"/>
    </sheetView>
  </sheetViews>
  <sheetFormatPr defaultRowHeight="18.75" x14ac:dyDescent="0.3"/>
  <cols>
    <col min="1" max="1" width="3.33203125" customWidth="1"/>
    <col min="2" max="2" width="28.6640625" customWidth="1"/>
    <col min="3" max="3" width="5.77734375" customWidth="1"/>
    <col min="4" max="4" width="6.88671875" customWidth="1"/>
    <col min="5" max="5" width="8.5546875" style="50" customWidth="1"/>
    <col min="6" max="6" width="12.109375" customWidth="1"/>
    <col min="7" max="7" width="5.21875" customWidth="1"/>
    <col min="8" max="8" width="4.77734375" customWidth="1"/>
    <col min="9" max="9" width="6.33203125" customWidth="1"/>
    <col min="10" max="10" width="5" style="50" customWidth="1"/>
    <col min="11" max="11" width="13.6640625" style="53" customWidth="1"/>
    <col min="12" max="12" width="5.33203125" customWidth="1"/>
    <col min="13" max="13" width="5.21875" style="53" customWidth="1"/>
    <col min="14" max="14" width="4.77734375" customWidth="1"/>
    <col min="15" max="15" width="6.5546875" customWidth="1"/>
    <col min="16" max="16" width="5.33203125" customWidth="1"/>
    <col min="18" max="18" width="21.33203125" customWidth="1"/>
  </cols>
  <sheetData>
    <row r="1" spans="1:22" ht="12" customHeight="1" x14ac:dyDescent="0.3">
      <c r="A1" s="67" t="s">
        <v>15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1"/>
      <c r="R1" s="1"/>
      <c r="S1" s="1"/>
      <c r="T1" s="1"/>
      <c r="U1" s="1"/>
      <c r="V1" s="1"/>
    </row>
    <row r="2" spans="1:22" ht="18.75" customHeight="1" x14ac:dyDescent="0.3">
      <c r="A2" s="67" t="s">
        <v>172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1"/>
      <c r="R2" s="1"/>
      <c r="S2" s="1"/>
      <c r="T2" s="1"/>
      <c r="U2" s="1"/>
      <c r="V2" s="1"/>
    </row>
    <row r="3" spans="1:22" ht="19.5" customHeight="1" x14ac:dyDescent="0.3">
      <c r="A3" s="68" t="s">
        <v>158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1"/>
      <c r="R3" s="1"/>
      <c r="S3" s="1"/>
      <c r="T3" s="1"/>
      <c r="U3" s="1"/>
      <c r="V3" s="1"/>
    </row>
    <row r="4" spans="1:22" ht="20.25" customHeight="1" x14ac:dyDescent="0.3">
      <c r="A4" s="68" t="s">
        <v>160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1"/>
      <c r="R4" s="1"/>
      <c r="S4" s="1"/>
      <c r="T4" s="1"/>
      <c r="U4" s="1"/>
      <c r="V4" s="1"/>
    </row>
    <row r="5" spans="1:22" ht="18.75" customHeight="1" x14ac:dyDescent="0.3">
      <c r="A5" s="1"/>
      <c r="B5" s="1"/>
      <c r="C5" s="1"/>
      <c r="D5" s="1"/>
      <c r="E5" s="47"/>
      <c r="F5" s="1"/>
      <c r="G5" s="1"/>
      <c r="H5" s="1"/>
      <c r="I5" s="1"/>
      <c r="J5" s="47"/>
      <c r="K5" s="51"/>
      <c r="L5" s="1"/>
      <c r="M5" s="51"/>
      <c r="N5" s="1"/>
      <c r="O5" s="1"/>
      <c r="P5" s="1"/>
      <c r="Q5" s="1"/>
      <c r="R5" s="1"/>
      <c r="S5" s="1"/>
      <c r="T5" s="1"/>
      <c r="U5" s="1"/>
      <c r="V5" s="1"/>
    </row>
    <row r="6" spans="1:22" x14ac:dyDescent="0.3">
      <c r="A6" s="69" t="s">
        <v>0</v>
      </c>
      <c r="B6" s="70" t="s">
        <v>1</v>
      </c>
      <c r="C6" s="71" t="s">
        <v>16</v>
      </c>
      <c r="D6" s="70" t="s">
        <v>2</v>
      </c>
      <c r="E6" s="70"/>
      <c r="F6" s="70" t="s">
        <v>3</v>
      </c>
      <c r="G6" s="70" t="s">
        <v>4</v>
      </c>
      <c r="H6" s="70"/>
      <c r="I6" s="70"/>
      <c r="J6" s="70"/>
      <c r="K6" s="70"/>
      <c r="L6" s="70" t="s">
        <v>5</v>
      </c>
      <c r="M6" s="70"/>
      <c r="N6" s="70"/>
      <c r="O6" s="70"/>
      <c r="P6" s="70"/>
      <c r="Q6" s="2"/>
      <c r="R6" s="2"/>
      <c r="S6" s="2"/>
      <c r="T6" s="2"/>
      <c r="U6" s="2"/>
      <c r="V6" s="2"/>
    </row>
    <row r="7" spans="1:22" ht="114" customHeight="1" x14ac:dyDescent="0.3">
      <c r="A7" s="69"/>
      <c r="B7" s="70"/>
      <c r="C7" s="72"/>
      <c r="D7" s="70"/>
      <c r="E7" s="70"/>
      <c r="F7" s="70"/>
      <c r="G7" s="70" t="s">
        <v>6</v>
      </c>
      <c r="H7" s="70"/>
      <c r="I7" s="70"/>
      <c r="J7" s="70" t="s">
        <v>7</v>
      </c>
      <c r="K7" s="70"/>
      <c r="L7" s="70" t="s">
        <v>8</v>
      </c>
      <c r="M7" s="70"/>
      <c r="N7" s="70" t="s">
        <v>9</v>
      </c>
      <c r="O7" s="70"/>
      <c r="P7" s="70"/>
      <c r="Q7" s="2"/>
      <c r="R7" s="2"/>
      <c r="S7" s="2"/>
      <c r="T7" s="2"/>
      <c r="U7" s="2"/>
      <c r="V7" s="2"/>
    </row>
    <row r="8" spans="1:22" ht="18" customHeight="1" x14ac:dyDescent="0.3">
      <c r="A8" s="69"/>
      <c r="B8" s="70"/>
      <c r="C8" s="72"/>
      <c r="D8" s="70" t="s">
        <v>166</v>
      </c>
      <c r="E8" s="74" t="s">
        <v>173</v>
      </c>
      <c r="F8" s="70"/>
      <c r="G8" s="70" t="s">
        <v>10</v>
      </c>
      <c r="H8" s="70" t="s">
        <v>11</v>
      </c>
      <c r="I8" s="70" t="s">
        <v>12</v>
      </c>
      <c r="J8" s="74" t="s">
        <v>10</v>
      </c>
      <c r="K8" s="74" t="s">
        <v>13</v>
      </c>
      <c r="L8" s="70" t="s">
        <v>10</v>
      </c>
      <c r="M8" s="74" t="s">
        <v>11</v>
      </c>
      <c r="N8" s="70" t="s">
        <v>10</v>
      </c>
      <c r="O8" s="70" t="s">
        <v>11</v>
      </c>
      <c r="P8" s="70" t="s">
        <v>14</v>
      </c>
      <c r="Q8" s="2"/>
      <c r="R8" s="2"/>
      <c r="S8" s="2"/>
      <c r="T8" s="2"/>
      <c r="U8" s="2"/>
      <c r="V8" s="2"/>
    </row>
    <row r="9" spans="1:22" ht="15.75" customHeight="1" x14ac:dyDescent="0.3">
      <c r="A9" s="69"/>
      <c r="B9" s="70"/>
      <c r="C9" s="72"/>
      <c r="D9" s="70"/>
      <c r="E9" s="74"/>
      <c r="F9" s="70"/>
      <c r="G9" s="70"/>
      <c r="H9" s="70"/>
      <c r="I9" s="70"/>
      <c r="J9" s="74"/>
      <c r="K9" s="74"/>
      <c r="L9" s="70"/>
      <c r="M9" s="74"/>
      <c r="N9" s="70"/>
      <c r="O9" s="70"/>
      <c r="P9" s="70"/>
      <c r="Q9" s="2"/>
      <c r="R9" s="2"/>
      <c r="S9" s="2"/>
      <c r="T9" s="2"/>
      <c r="U9" s="2"/>
      <c r="V9" s="2"/>
    </row>
    <row r="10" spans="1:22" ht="18" customHeight="1" x14ac:dyDescent="0.3">
      <c r="A10" s="69"/>
      <c r="B10" s="70"/>
      <c r="C10" s="72"/>
      <c r="D10" s="70"/>
      <c r="E10" s="74"/>
      <c r="F10" s="70"/>
      <c r="G10" s="70"/>
      <c r="H10" s="70"/>
      <c r="I10" s="70"/>
      <c r="J10" s="74"/>
      <c r="K10" s="74"/>
      <c r="L10" s="70"/>
      <c r="M10" s="74"/>
      <c r="N10" s="70"/>
      <c r="O10" s="70"/>
      <c r="P10" s="70"/>
      <c r="Q10" s="2"/>
      <c r="R10" s="2"/>
      <c r="S10" s="2"/>
      <c r="T10" s="2"/>
      <c r="U10" s="2"/>
      <c r="V10" s="2"/>
    </row>
    <row r="11" spans="1:22" ht="9.75" customHeight="1" x14ac:dyDescent="0.3">
      <c r="A11" s="69"/>
      <c r="B11" s="70"/>
      <c r="C11" s="73"/>
      <c r="D11" s="70"/>
      <c r="E11" s="74"/>
      <c r="F11" s="70"/>
      <c r="G11" s="70"/>
      <c r="H11" s="70"/>
      <c r="I11" s="70"/>
      <c r="J11" s="74"/>
      <c r="K11" s="74"/>
      <c r="L11" s="70"/>
      <c r="M11" s="74"/>
      <c r="N11" s="70"/>
      <c r="O11" s="70"/>
      <c r="P11" s="70"/>
      <c r="Q11" s="2"/>
      <c r="R11" s="2"/>
      <c r="S11" s="2"/>
      <c r="T11" s="2"/>
      <c r="U11" s="2"/>
      <c r="V11" s="2"/>
    </row>
    <row r="12" spans="1:22" ht="20.25" customHeight="1" x14ac:dyDescent="0.3">
      <c r="A12" s="41">
        <v>1</v>
      </c>
      <c r="B12" s="11">
        <v>2</v>
      </c>
      <c r="C12" s="11">
        <v>3</v>
      </c>
      <c r="D12" s="11">
        <v>4</v>
      </c>
      <c r="E12" s="54">
        <v>5</v>
      </c>
      <c r="F12" s="11">
        <v>6</v>
      </c>
      <c r="G12" s="11">
        <v>7</v>
      </c>
      <c r="H12" s="11">
        <v>8</v>
      </c>
      <c r="I12" s="11">
        <v>9</v>
      </c>
      <c r="J12" s="5">
        <v>15</v>
      </c>
      <c r="K12" s="5">
        <v>21</v>
      </c>
      <c r="L12" s="11">
        <v>22</v>
      </c>
      <c r="M12" s="54">
        <v>23</v>
      </c>
      <c r="N12" s="11">
        <v>24</v>
      </c>
      <c r="O12" s="11">
        <v>25</v>
      </c>
      <c r="P12" s="11">
        <v>26</v>
      </c>
      <c r="Q12" s="2"/>
      <c r="R12" s="2"/>
      <c r="S12" s="2"/>
      <c r="T12" s="2"/>
      <c r="U12" s="2"/>
      <c r="V12" s="2"/>
    </row>
    <row r="13" spans="1:22" ht="21.95" customHeight="1" x14ac:dyDescent="0.3">
      <c r="A13" s="76" t="s">
        <v>17</v>
      </c>
      <c r="B13" s="77"/>
      <c r="C13" s="12"/>
      <c r="D13" s="12"/>
      <c r="E13" s="48"/>
      <c r="F13" s="12"/>
      <c r="G13" s="12"/>
      <c r="H13" s="12"/>
      <c r="I13" s="12"/>
      <c r="J13" s="48"/>
      <c r="K13" s="48"/>
      <c r="L13" s="12"/>
      <c r="M13" s="48"/>
      <c r="N13" s="12"/>
      <c r="O13" s="12"/>
      <c r="P13" s="12"/>
      <c r="Q13" s="2"/>
      <c r="R13" s="2"/>
      <c r="S13" s="2"/>
      <c r="T13" s="2"/>
      <c r="U13" s="2"/>
      <c r="V13" s="2"/>
    </row>
    <row r="14" spans="1:22" ht="9.9499999999999993" customHeight="1" x14ac:dyDescent="0.3">
      <c r="A14" s="28">
        <v>1</v>
      </c>
      <c r="B14" s="28" t="s">
        <v>18</v>
      </c>
      <c r="C14" s="8"/>
      <c r="D14" s="13"/>
      <c r="E14" s="19"/>
      <c r="F14" s="14"/>
      <c r="G14" s="15"/>
      <c r="H14" s="16"/>
      <c r="I14" s="8"/>
      <c r="J14" s="19"/>
      <c r="K14" s="22"/>
      <c r="L14" s="8"/>
      <c r="M14" s="22"/>
      <c r="N14" s="8"/>
      <c r="O14" s="17"/>
      <c r="P14" s="8"/>
      <c r="Q14" s="1"/>
      <c r="R14" s="1"/>
      <c r="S14" s="1"/>
      <c r="T14" s="1"/>
      <c r="U14" s="1"/>
      <c r="V14" s="1"/>
    </row>
    <row r="15" spans="1:22" ht="9.9499999999999993" customHeight="1" x14ac:dyDescent="0.3">
      <c r="A15" s="28"/>
      <c r="B15" s="28" t="s">
        <v>207</v>
      </c>
      <c r="C15" s="8">
        <v>1221.3</v>
      </c>
      <c r="D15" s="13">
        <v>3161</v>
      </c>
      <c r="E15" s="19">
        <v>3161</v>
      </c>
      <c r="F15" s="14">
        <f>E15/C15</f>
        <v>2.5882256611807093</v>
      </c>
      <c r="G15" s="15">
        <v>800</v>
      </c>
      <c r="H15" s="22">
        <v>0.25308446694084152</v>
      </c>
      <c r="I15" s="8"/>
      <c r="J15" s="49">
        <v>462</v>
      </c>
      <c r="K15" s="22">
        <f>J15/G15</f>
        <v>0.57750000000000001</v>
      </c>
      <c r="L15" s="8">
        <v>1106</v>
      </c>
      <c r="M15" s="16">
        <f>L15/E15</f>
        <v>0.34988927554571336</v>
      </c>
      <c r="N15" s="8">
        <v>800</v>
      </c>
      <c r="O15" s="17">
        <f>N15/E15</f>
        <v>0.25308446694084152</v>
      </c>
      <c r="P15" s="8"/>
      <c r="Q15" s="1"/>
      <c r="R15" s="36"/>
      <c r="S15" s="1"/>
      <c r="T15" s="1"/>
      <c r="U15" s="1"/>
      <c r="V15" s="1"/>
    </row>
    <row r="16" spans="1:22" ht="9.9499999999999993" customHeight="1" x14ac:dyDescent="0.3">
      <c r="A16" s="28">
        <v>2</v>
      </c>
      <c r="B16" s="28" t="s">
        <v>161</v>
      </c>
      <c r="C16" s="8">
        <v>149.35</v>
      </c>
      <c r="D16" s="13">
        <v>0</v>
      </c>
      <c r="E16" s="19">
        <v>0</v>
      </c>
      <c r="F16" s="14">
        <f t="shared" ref="F16:F78" si="0">E16/C16</f>
        <v>0</v>
      </c>
      <c r="G16" s="15">
        <v>0</v>
      </c>
      <c r="H16" s="22">
        <v>0</v>
      </c>
      <c r="I16" s="8"/>
      <c r="J16" s="49">
        <v>0</v>
      </c>
      <c r="K16" s="22">
        <v>0</v>
      </c>
      <c r="L16" s="8">
        <v>0</v>
      </c>
      <c r="M16" s="16">
        <v>0</v>
      </c>
      <c r="N16" s="8">
        <v>0</v>
      </c>
      <c r="O16" s="17">
        <v>0</v>
      </c>
      <c r="P16" s="8"/>
      <c r="Q16" s="1"/>
      <c r="R16" s="36"/>
      <c r="S16" s="1"/>
      <c r="T16" s="1"/>
      <c r="U16" s="1"/>
      <c r="V16" s="1"/>
    </row>
    <row r="17" spans="1:22" ht="9.9499999999999993" customHeight="1" x14ac:dyDescent="0.3">
      <c r="A17" s="28"/>
      <c r="B17" s="28" t="s">
        <v>19</v>
      </c>
      <c r="C17" s="8"/>
      <c r="D17" s="13"/>
      <c r="E17" s="19"/>
      <c r="F17" s="14"/>
      <c r="G17" s="15"/>
      <c r="H17" s="22"/>
      <c r="I17" s="8"/>
      <c r="J17" s="49"/>
      <c r="K17" s="22"/>
      <c r="L17" s="8"/>
      <c r="M17" s="16"/>
      <c r="N17" s="8"/>
      <c r="O17" s="17"/>
      <c r="P17" s="8"/>
      <c r="Q17" s="1"/>
      <c r="R17" s="36"/>
      <c r="S17" s="1"/>
      <c r="T17" s="1"/>
      <c r="U17" s="1"/>
      <c r="V17" s="1"/>
    </row>
    <row r="18" spans="1:22" ht="9.9499999999999993" customHeight="1" x14ac:dyDescent="0.3">
      <c r="A18" s="28">
        <v>3</v>
      </c>
      <c r="B18" s="28" t="s">
        <v>174</v>
      </c>
      <c r="C18" s="8">
        <v>89.41</v>
      </c>
      <c r="D18" s="13">
        <v>12</v>
      </c>
      <c r="E18" s="19">
        <v>12</v>
      </c>
      <c r="F18" s="14">
        <f t="shared" si="0"/>
        <v>0.13421317526003804</v>
      </c>
      <c r="G18" s="15">
        <v>4</v>
      </c>
      <c r="H18" s="22">
        <v>0.33333333333333331</v>
      </c>
      <c r="I18" s="8"/>
      <c r="J18" s="19">
        <v>2</v>
      </c>
      <c r="K18" s="22">
        <f t="shared" ref="K18:K21" si="1">J18/G18</f>
        <v>0.5</v>
      </c>
      <c r="L18" s="8">
        <v>4</v>
      </c>
      <c r="M18" s="16">
        <v>0.35</v>
      </c>
      <c r="N18" s="8">
        <v>4</v>
      </c>
      <c r="O18" s="17">
        <f>N18/E18</f>
        <v>0.33333333333333331</v>
      </c>
      <c r="P18" s="8"/>
      <c r="Q18" s="1"/>
      <c r="R18" s="36"/>
      <c r="S18" s="1"/>
      <c r="T18" s="1"/>
      <c r="U18" s="1"/>
      <c r="V18" s="1"/>
    </row>
    <row r="19" spans="1:22" ht="9.9499999999999993" customHeight="1" x14ac:dyDescent="0.3">
      <c r="A19" s="28">
        <v>4</v>
      </c>
      <c r="B19" s="28" t="s">
        <v>175</v>
      </c>
      <c r="C19" s="8">
        <v>54.72</v>
      </c>
      <c r="D19" s="13">
        <v>6</v>
      </c>
      <c r="E19" s="19">
        <v>6</v>
      </c>
      <c r="F19" s="14">
        <f t="shared" si="0"/>
        <v>0.10964912280701755</v>
      </c>
      <c r="G19" s="15">
        <v>2</v>
      </c>
      <c r="H19" s="22">
        <v>0.33333333333333331</v>
      </c>
      <c r="I19" s="8"/>
      <c r="J19" s="19">
        <v>2</v>
      </c>
      <c r="K19" s="22">
        <f t="shared" si="1"/>
        <v>1</v>
      </c>
      <c r="L19" s="8">
        <v>2</v>
      </c>
      <c r="M19" s="16">
        <v>0.35</v>
      </c>
      <c r="N19" s="8">
        <v>2</v>
      </c>
      <c r="O19" s="17">
        <f>N19/E19</f>
        <v>0.33333333333333331</v>
      </c>
      <c r="P19" s="8"/>
      <c r="Q19" s="1"/>
      <c r="R19" s="36"/>
      <c r="S19" s="1"/>
      <c r="T19" s="1"/>
      <c r="U19" s="1"/>
      <c r="V19" s="1"/>
    </row>
    <row r="20" spans="1:22" ht="9.9499999999999993" customHeight="1" x14ac:dyDescent="0.3">
      <c r="A20" s="28">
        <v>5</v>
      </c>
      <c r="B20" s="28" t="s">
        <v>176</v>
      </c>
      <c r="C20" s="8">
        <v>11.18</v>
      </c>
      <c r="D20" s="13">
        <v>2</v>
      </c>
      <c r="E20" s="19">
        <v>2</v>
      </c>
      <c r="F20" s="14">
        <f t="shared" si="0"/>
        <v>0.17889087656529518</v>
      </c>
      <c r="G20" s="15">
        <v>0</v>
      </c>
      <c r="H20" s="22">
        <v>0</v>
      </c>
      <c r="I20" s="8"/>
      <c r="J20" s="19">
        <v>0</v>
      </c>
      <c r="K20" s="22">
        <v>0</v>
      </c>
      <c r="L20" s="8">
        <v>0</v>
      </c>
      <c r="M20" s="16">
        <f t="shared" ref="M20:M78" si="2">L20/E20</f>
        <v>0</v>
      </c>
      <c r="N20" s="8">
        <v>0</v>
      </c>
      <c r="O20" s="17">
        <f t="shared" ref="O20:O78" si="3">N20/E20</f>
        <v>0</v>
      </c>
      <c r="P20" s="8"/>
      <c r="Q20" s="1"/>
      <c r="R20" s="36"/>
      <c r="S20" s="1"/>
      <c r="T20" s="1"/>
      <c r="U20" s="1"/>
      <c r="V20" s="1"/>
    </row>
    <row r="21" spans="1:22" ht="9.9499999999999993" customHeight="1" x14ac:dyDescent="0.3">
      <c r="A21" s="28">
        <v>6</v>
      </c>
      <c r="B21" s="28" t="s">
        <v>177</v>
      </c>
      <c r="C21" s="8">
        <v>58.79</v>
      </c>
      <c r="D21" s="13">
        <v>17</v>
      </c>
      <c r="E21" s="19">
        <v>17</v>
      </c>
      <c r="F21" s="14">
        <f t="shared" si="0"/>
        <v>0.28916482394965132</v>
      </c>
      <c r="G21" s="15">
        <v>5</v>
      </c>
      <c r="H21" s="22">
        <v>0.29411764705882354</v>
      </c>
      <c r="I21" s="8"/>
      <c r="J21" s="19">
        <v>2</v>
      </c>
      <c r="K21" s="22">
        <f t="shared" si="1"/>
        <v>0.4</v>
      </c>
      <c r="L21" s="8">
        <v>5</v>
      </c>
      <c r="M21" s="16">
        <v>0.35</v>
      </c>
      <c r="N21" s="8">
        <v>5</v>
      </c>
      <c r="O21" s="17">
        <f t="shared" si="3"/>
        <v>0.29411764705882354</v>
      </c>
      <c r="P21" s="8"/>
      <c r="Q21" s="1"/>
      <c r="R21" s="36"/>
      <c r="S21" s="1"/>
      <c r="T21" s="1"/>
      <c r="U21" s="1"/>
      <c r="V21" s="1"/>
    </row>
    <row r="22" spans="1:22" ht="47.25" customHeight="1" x14ac:dyDescent="0.3">
      <c r="A22" s="28">
        <v>4</v>
      </c>
      <c r="B22" s="28" t="s">
        <v>159</v>
      </c>
      <c r="C22" s="8"/>
      <c r="D22" s="13"/>
      <c r="E22" s="19"/>
      <c r="F22" s="14"/>
      <c r="G22" s="15"/>
      <c r="H22" s="22"/>
      <c r="I22" s="8"/>
      <c r="J22" s="19">
        <v>0</v>
      </c>
      <c r="K22" s="22">
        <v>0</v>
      </c>
      <c r="L22" s="8"/>
      <c r="M22" s="16"/>
      <c r="N22" s="8"/>
      <c r="O22" s="17"/>
      <c r="P22" s="8"/>
      <c r="Q22" s="1"/>
      <c r="R22" s="36"/>
      <c r="S22" s="1"/>
      <c r="T22" s="1"/>
      <c r="U22" s="1"/>
      <c r="V22" s="1"/>
    </row>
    <row r="23" spans="1:22" s="26" customFormat="1" ht="9.9499999999999993" customHeight="1" x14ac:dyDescent="0.3">
      <c r="A23" s="80" t="s">
        <v>20</v>
      </c>
      <c r="B23" s="81"/>
      <c r="C23" s="18">
        <f>SUM(C15:C21)</f>
        <v>1584.75</v>
      </c>
      <c r="D23" s="34">
        <f>SUM(D15:D21)</f>
        <v>3198</v>
      </c>
      <c r="E23" s="4">
        <f>SUM(E15:E21)</f>
        <v>3198</v>
      </c>
      <c r="F23" s="43">
        <f>E23/C23</f>
        <v>2.0179839091339327</v>
      </c>
      <c r="G23" s="18">
        <f>SUM(G15:G21)</f>
        <v>811</v>
      </c>
      <c r="H23" s="44">
        <v>0.25359599749843653</v>
      </c>
      <c r="I23" s="18">
        <v>0</v>
      </c>
      <c r="J23" s="4">
        <f>SUM(J15:J21)</f>
        <v>468</v>
      </c>
      <c r="K23" s="44">
        <f>J23/G23</f>
        <v>0.57706535141800241</v>
      </c>
      <c r="L23" s="18">
        <f>SUM(L15:L21)</f>
        <v>1117</v>
      </c>
      <c r="M23" s="44">
        <f>L23/E23</f>
        <v>0.34928080050031268</v>
      </c>
      <c r="N23" s="18">
        <f>SUM(N15:N21)</f>
        <v>811</v>
      </c>
      <c r="O23" s="45">
        <f>N23/E23</f>
        <v>0.25359599749843653</v>
      </c>
      <c r="P23" s="18">
        <f>SUM(P15:P21)</f>
        <v>0</v>
      </c>
      <c r="Q23" s="40"/>
      <c r="R23" s="38"/>
      <c r="S23" s="40"/>
      <c r="T23" s="40"/>
      <c r="U23" s="40"/>
      <c r="V23" s="40"/>
    </row>
    <row r="24" spans="1:22" ht="9.9499999999999993" customHeight="1" x14ac:dyDescent="0.3">
      <c r="A24" s="78" t="s">
        <v>21</v>
      </c>
      <c r="B24" s="78"/>
      <c r="C24" s="8"/>
      <c r="D24" s="13"/>
      <c r="E24" s="19"/>
      <c r="F24" s="14"/>
      <c r="G24" s="15"/>
      <c r="H24" s="22"/>
      <c r="I24" s="8"/>
      <c r="J24" s="49"/>
      <c r="K24" s="22"/>
      <c r="L24" s="8"/>
      <c r="M24" s="16"/>
      <c r="N24" s="8"/>
      <c r="O24" s="17"/>
      <c r="P24" s="8"/>
      <c r="Q24" s="1"/>
      <c r="R24" s="36"/>
      <c r="S24" s="1"/>
      <c r="T24" s="1"/>
      <c r="U24" s="1"/>
      <c r="V24" s="1"/>
    </row>
    <row r="25" spans="1:22" ht="9.9499999999999993" customHeight="1" x14ac:dyDescent="0.3">
      <c r="A25" s="29">
        <v>1</v>
      </c>
      <c r="B25" s="29" t="s">
        <v>22</v>
      </c>
      <c r="C25" s="8"/>
      <c r="D25" s="13"/>
      <c r="E25" s="19"/>
      <c r="F25" s="14"/>
      <c r="G25" s="19"/>
      <c r="H25" s="22"/>
      <c r="I25" s="8"/>
      <c r="J25" s="49"/>
      <c r="K25" s="22"/>
      <c r="L25" s="8"/>
      <c r="M25" s="16"/>
      <c r="N25" s="8"/>
      <c r="O25" s="17"/>
      <c r="P25" s="8"/>
      <c r="Q25" s="1"/>
      <c r="R25" s="36"/>
      <c r="S25" s="1"/>
      <c r="T25" s="1"/>
      <c r="U25" s="1"/>
      <c r="V25" s="1"/>
    </row>
    <row r="26" spans="1:22" s="9" customFormat="1" ht="9.9499999999999993" customHeight="1" x14ac:dyDescent="0.3">
      <c r="A26" s="29"/>
      <c r="B26" s="29" t="s">
        <v>208</v>
      </c>
      <c r="C26" s="8">
        <v>477.58</v>
      </c>
      <c r="D26" s="20">
        <v>2344</v>
      </c>
      <c r="E26" s="19">
        <v>2344</v>
      </c>
      <c r="F26" s="14">
        <f t="shared" si="0"/>
        <v>4.9080782277314796</v>
      </c>
      <c r="G26" s="19">
        <v>820</v>
      </c>
      <c r="H26" s="22">
        <v>0.34982935153583616</v>
      </c>
      <c r="I26" s="8"/>
      <c r="J26" s="49">
        <v>400</v>
      </c>
      <c r="K26" s="22">
        <f>J26/G26</f>
        <v>0.48780487804878048</v>
      </c>
      <c r="L26" s="8">
        <v>820</v>
      </c>
      <c r="M26" s="16">
        <f t="shared" si="2"/>
        <v>0.34982935153583616</v>
      </c>
      <c r="N26" s="8">
        <v>820</v>
      </c>
      <c r="O26" s="17">
        <f t="shared" si="3"/>
        <v>0.34982935153583616</v>
      </c>
      <c r="P26" s="8"/>
      <c r="Q26" s="10"/>
      <c r="R26" s="37"/>
      <c r="S26" s="10"/>
      <c r="T26" s="10"/>
      <c r="U26" s="10"/>
      <c r="V26" s="10"/>
    </row>
    <row r="27" spans="1:22" s="9" customFormat="1" ht="9.9499999999999993" customHeight="1" x14ac:dyDescent="0.3">
      <c r="A27" s="29"/>
      <c r="B27" s="29" t="s">
        <v>209</v>
      </c>
      <c r="C27" s="8">
        <v>34.35</v>
      </c>
      <c r="D27" s="20">
        <v>169</v>
      </c>
      <c r="E27" s="19">
        <v>169</v>
      </c>
      <c r="F27" s="14">
        <f t="shared" si="0"/>
        <v>4.9199417758369721</v>
      </c>
      <c r="G27" s="19">
        <v>59</v>
      </c>
      <c r="H27" s="22">
        <v>0.34911242603550297</v>
      </c>
      <c r="I27" s="8"/>
      <c r="J27" s="49">
        <v>42</v>
      </c>
      <c r="K27" s="22">
        <f>J27/G27</f>
        <v>0.71186440677966101</v>
      </c>
      <c r="L27" s="8">
        <v>59</v>
      </c>
      <c r="M27" s="16">
        <f t="shared" si="2"/>
        <v>0.34911242603550297</v>
      </c>
      <c r="N27" s="8">
        <v>59</v>
      </c>
      <c r="O27" s="17">
        <f t="shared" si="3"/>
        <v>0.34911242603550297</v>
      </c>
      <c r="P27" s="8"/>
      <c r="Q27" s="10"/>
      <c r="R27" s="37"/>
      <c r="S27" s="10"/>
      <c r="T27" s="10"/>
      <c r="U27" s="10"/>
      <c r="V27" s="10"/>
    </row>
    <row r="28" spans="1:22" s="9" customFormat="1" ht="9.9499999999999993" customHeight="1" x14ac:dyDescent="0.3">
      <c r="A28" s="29"/>
      <c r="B28" s="29" t="s">
        <v>210</v>
      </c>
      <c r="C28" s="8">
        <v>327.89</v>
      </c>
      <c r="D28" s="20">
        <v>1608</v>
      </c>
      <c r="E28" s="19">
        <v>1608</v>
      </c>
      <c r="F28" s="14">
        <f t="shared" si="0"/>
        <v>4.9040836866022142</v>
      </c>
      <c r="G28" s="19">
        <v>562</v>
      </c>
      <c r="H28" s="22">
        <v>0.34950248756218905</v>
      </c>
      <c r="I28" s="8"/>
      <c r="J28" s="49">
        <v>309</v>
      </c>
      <c r="K28" s="22">
        <f>J28/G28</f>
        <v>0.54982206405693945</v>
      </c>
      <c r="L28" s="8">
        <v>562</v>
      </c>
      <c r="M28" s="16">
        <f t="shared" si="2"/>
        <v>0.34950248756218905</v>
      </c>
      <c r="N28" s="8">
        <v>562</v>
      </c>
      <c r="O28" s="17">
        <f t="shared" si="3"/>
        <v>0.34950248756218905</v>
      </c>
      <c r="P28" s="8"/>
      <c r="Q28" s="10"/>
      <c r="R28" s="37"/>
      <c r="S28" s="10"/>
      <c r="T28" s="10"/>
      <c r="U28" s="10"/>
      <c r="V28" s="10"/>
    </row>
    <row r="29" spans="1:22" ht="9.9499999999999993" customHeight="1" x14ac:dyDescent="0.3">
      <c r="A29" s="29">
        <v>2</v>
      </c>
      <c r="B29" s="29" t="s">
        <v>23</v>
      </c>
      <c r="C29" s="8"/>
      <c r="D29" s="13"/>
      <c r="E29" s="19"/>
      <c r="F29" s="14"/>
      <c r="G29" s="19"/>
      <c r="H29" s="22"/>
      <c r="I29" s="8"/>
      <c r="J29" s="19"/>
      <c r="K29" s="22"/>
      <c r="L29" s="8"/>
      <c r="M29" s="16"/>
      <c r="N29" s="8"/>
      <c r="O29" s="17"/>
      <c r="P29" s="8"/>
      <c r="Q29" s="1"/>
      <c r="R29" s="36"/>
      <c r="S29" s="1"/>
      <c r="T29" s="1"/>
      <c r="U29" s="1"/>
      <c r="V29" s="1"/>
    </row>
    <row r="30" spans="1:22" s="9" customFormat="1" ht="9.9499999999999993" customHeight="1" x14ac:dyDescent="0.3">
      <c r="A30" s="28"/>
      <c r="B30" s="28" t="s">
        <v>211</v>
      </c>
      <c r="C30" s="8">
        <v>184.77</v>
      </c>
      <c r="D30" s="20">
        <v>890</v>
      </c>
      <c r="E30" s="19">
        <v>890</v>
      </c>
      <c r="F30" s="14">
        <f t="shared" si="0"/>
        <v>4.8167992639497754</v>
      </c>
      <c r="G30" s="19">
        <v>311</v>
      </c>
      <c r="H30" s="22">
        <v>0.34943820224719102</v>
      </c>
      <c r="I30" s="8"/>
      <c r="J30" s="19">
        <v>156</v>
      </c>
      <c r="K30" s="22">
        <f t="shared" ref="K30:K37" si="4">J30/G30</f>
        <v>0.50160771704180063</v>
      </c>
      <c r="L30" s="8">
        <v>311</v>
      </c>
      <c r="M30" s="16">
        <f t="shared" si="2"/>
        <v>0.34943820224719102</v>
      </c>
      <c r="N30" s="8">
        <v>311</v>
      </c>
      <c r="O30" s="17">
        <f t="shared" si="3"/>
        <v>0.34943820224719102</v>
      </c>
      <c r="P30" s="8"/>
      <c r="Q30" s="10"/>
      <c r="R30" s="37"/>
      <c r="S30" s="10"/>
      <c r="T30" s="10"/>
      <c r="U30" s="10"/>
      <c r="V30" s="10"/>
    </row>
    <row r="31" spans="1:22" s="9" customFormat="1" ht="9.9499999999999993" customHeight="1" x14ac:dyDescent="0.3">
      <c r="A31" s="28"/>
      <c r="B31" s="28" t="s">
        <v>212</v>
      </c>
      <c r="C31" s="8">
        <v>46.16</v>
      </c>
      <c r="D31" s="20">
        <v>205</v>
      </c>
      <c r="E31" s="19">
        <v>205</v>
      </c>
      <c r="F31" s="14">
        <f t="shared" si="0"/>
        <v>4.4410745233968809</v>
      </c>
      <c r="G31" s="19">
        <v>71</v>
      </c>
      <c r="H31" s="22">
        <v>0.34634146341463412</v>
      </c>
      <c r="I31" s="8"/>
      <c r="J31" s="19">
        <v>45</v>
      </c>
      <c r="K31" s="22">
        <f t="shared" si="4"/>
        <v>0.63380281690140849</v>
      </c>
      <c r="L31" s="8">
        <v>71</v>
      </c>
      <c r="M31" s="16">
        <f t="shared" si="2"/>
        <v>0.34634146341463412</v>
      </c>
      <c r="N31" s="8">
        <v>71</v>
      </c>
      <c r="O31" s="17">
        <f t="shared" si="3"/>
        <v>0.34634146341463412</v>
      </c>
      <c r="P31" s="8"/>
      <c r="Q31" s="10"/>
      <c r="R31" s="37"/>
      <c r="S31" s="10"/>
      <c r="T31" s="10"/>
      <c r="U31" s="10"/>
      <c r="V31" s="10"/>
    </row>
    <row r="32" spans="1:22" s="9" customFormat="1" ht="9.9499999999999993" customHeight="1" x14ac:dyDescent="0.3">
      <c r="A32" s="28"/>
      <c r="B32" s="28" t="s">
        <v>213</v>
      </c>
      <c r="C32" s="8">
        <v>421.45</v>
      </c>
      <c r="D32" s="20">
        <v>2207</v>
      </c>
      <c r="E32" s="19">
        <v>2207</v>
      </c>
      <c r="F32" s="14">
        <f t="shared" si="0"/>
        <v>5.2366828805314984</v>
      </c>
      <c r="G32" s="19">
        <v>770</v>
      </c>
      <c r="H32" s="22">
        <v>0.34888989578613505</v>
      </c>
      <c r="I32" s="8"/>
      <c r="J32" s="19">
        <v>356</v>
      </c>
      <c r="K32" s="22">
        <f t="shared" si="4"/>
        <v>0.46233766233766233</v>
      </c>
      <c r="L32" s="8">
        <v>772</v>
      </c>
      <c r="M32" s="16">
        <f t="shared" si="2"/>
        <v>0.34979610330765748</v>
      </c>
      <c r="N32" s="8">
        <v>770</v>
      </c>
      <c r="O32" s="17">
        <f t="shared" si="3"/>
        <v>0.34888989578613505</v>
      </c>
      <c r="P32" s="8"/>
      <c r="Q32" s="10"/>
      <c r="R32" s="37"/>
      <c r="S32" s="10"/>
      <c r="T32" s="10"/>
      <c r="U32" s="10"/>
      <c r="V32" s="10"/>
    </row>
    <row r="33" spans="1:22" s="9" customFormat="1" ht="9.9499999999999993" customHeight="1" x14ac:dyDescent="0.3">
      <c r="A33" s="28"/>
      <c r="B33" s="28" t="s">
        <v>214</v>
      </c>
      <c r="C33" s="8">
        <v>95.8</v>
      </c>
      <c r="D33" s="20">
        <v>473</v>
      </c>
      <c r="E33" s="19">
        <v>473</v>
      </c>
      <c r="F33" s="14">
        <f t="shared" si="0"/>
        <v>4.9373695198329859</v>
      </c>
      <c r="G33" s="19">
        <v>165</v>
      </c>
      <c r="H33" s="22">
        <v>0.34883720930232559</v>
      </c>
      <c r="I33" s="8"/>
      <c r="J33" s="19">
        <v>80</v>
      </c>
      <c r="K33" s="22">
        <f t="shared" si="4"/>
        <v>0.48484848484848486</v>
      </c>
      <c r="L33" s="8">
        <v>165</v>
      </c>
      <c r="M33" s="16">
        <f t="shared" si="2"/>
        <v>0.34883720930232559</v>
      </c>
      <c r="N33" s="8">
        <v>165</v>
      </c>
      <c r="O33" s="17">
        <f t="shared" si="3"/>
        <v>0.34883720930232559</v>
      </c>
      <c r="P33" s="8"/>
      <c r="Q33" s="10"/>
      <c r="R33" s="37"/>
      <c r="S33" s="10"/>
      <c r="T33" s="10"/>
      <c r="U33" s="10"/>
      <c r="V33" s="10"/>
    </row>
    <row r="34" spans="1:22" s="9" customFormat="1" ht="9.9499999999999993" customHeight="1" x14ac:dyDescent="0.3">
      <c r="A34" s="28"/>
      <c r="B34" s="28" t="s">
        <v>215</v>
      </c>
      <c r="C34" s="8">
        <v>167.98</v>
      </c>
      <c r="D34" s="20">
        <v>1007</v>
      </c>
      <c r="E34" s="19">
        <v>1007</v>
      </c>
      <c r="F34" s="14">
        <f t="shared" si="0"/>
        <v>5.9947612811048936</v>
      </c>
      <c r="G34" s="19">
        <v>350</v>
      </c>
      <c r="H34" s="22">
        <v>0.34756703078450846</v>
      </c>
      <c r="I34" s="8"/>
      <c r="J34" s="19">
        <v>175</v>
      </c>
      <c r="K34" s="22">
        <f t="shared" si="4"/>
        <v>0.5</v>
      </c>
      <c r="L34" s="8">
        <v>352</v>
      </c>
      <c r="M34" s="16">
        <f t="shared" si="2"/>
        <v>0.34955312810327704</v>
      </c>
      <c r="N34" s="8">
        <v>350</v>
      </c>
      <c r="O34" s="17">
        <f t="shared" si="3"/>
        <v>0.34756703078450846</v>
      </c>
      <c r="P34" s="8"/>
      <c r="Q34" s="10"/>
      <c r="R34" s="37"/>
      <c r="S34" s="10"/>
      <c r="T34" s="10"/>
      <c r="U34" s="10"/>
      <c r="V34" s="10"/>
    </row>
    <row r="35" spans="1:22" s="9" customFormat="1" ht="9.9499999999999993" customHeight="1" x14ac:dyDescent="0.3">
      <c r="A35" s="28"/>
      <c r="B35" s="28" t="s">
        <v>216</v>
      </c>
      <c r="C35" s="8">
        <v>38.74</v>
      </c>
      <c r="D35" s="20">
        <v>198</v>
      </c>
      <c r="E35" s="19">
        <v>198</v>
      </c>
      <c r="F35" s="14">
        <f t="shared" si="0"/>
        <v>5.110996386164171</v>
      </c>
      <c r="G35" s="19">
        <v>68</v>
      </c>
      <c r="H35" s="22">
        <v>0.34343434343434343</v>
      </c>
      <c r="I35" s="8"/>
      <c r="J35" s="19">
        <v>60</v>
      </c>
      <c r="K35" s="22">
        <f t="shared" si="4"/>
        <v>0.88235294117647056</v>
      </c>
      <c r="L35" s="8">
        <v>69</v>
      </c>
      <c r="M35" s="16">
        <f t="shared" si="2"/>
        <v>0.34848484848484851</v>
      </c>
      <c r="N35" s="8">
        <v>68</v>
      </c>
      <c r="O35" s="17">
        <f t="shared" si="3"/>
        <v>0.34343434343434343</v>
      </c>
      <c r="P35" s="8"/>
      <c r="Q35" s="10"/>
      <c r="R35" s="37"/>
      <c r="S35" s="10"/>
      <c r="T35" s="10"/>
      <c r="U35" s="10"/>
      <c r="V35" s="10"/>
    </row>
    <row r="36" spans="1:22" s="9" customFormat="1" ht="9.9499999999999993" customHeight="1" x14ac:dyDescent="0.3">
      <c r="A36" s="28"/>
      <c r="B36" s="28" t="s">
        <v>217</v>
      </c>
      <c r="C36" s="8">
        <v>96.47</v>
      </c>
      <c r="D36" s="20">
        <v>505</v>
      </c>
      <c r="E36" s="19">
        <v>505</v>
      </c>
      <c r="F36" s="14">
        <f t="shared" si="0"/>
        <v>5.2347880170001035</v>
      </c>
      <c r="G36" s="19">
        <v>176</v>
      </c>
      <c r="H36" s="22">
        <v>0.34851485148514849</v>
      </c>
      <c r="I36" s="8"/>
      <c r="J36" s="19">
        <v>92</v>
      </c>
      <c r="K36" s="22">
        <f t="shared" si="4"/>
        <v>0.52272727272727271</v>
      </c>
      <c r="L36" s="8">
        <v>176</v>
      </c>
      <c r="M36" s="16">
        <f t="shared" si="2"/>
        <v>0.34851485148514849</v>
      </c>
      <c r="N36" s="8">
        <v>176</v>
      </c>
      <c r="O36" s="17">
        <f t="shared" si="3"/>
        <v>0.34851485148514849</v>
      </c>
      <c r="P36" s="8"/>
      <c r="Q36" s="10"/>
      <c r="R36" s="37"/>
      <c r="S36" s="10"/>
      <c r="T36" s="10"/>
      <c r="U36" s="10"/>
      <c r="V36" s="10"/>
    </row>
    <row r="37" spans="1:22" s="9" customFormat="1" ht="9.9499999999999993" customHeight="1" x14ac:dyDescent="0.3">
      <c r="A37" s="28"/>
      <c r="B37" s="28" t="s">
        <v>218</v>
      </c>
      <c r="C37" s="8">
        <v>40.74</v>
      </c>
      <c r="D37" s="20">
        <v>211</v>
      </c>
      <c r="E37" s="19">
        <v>211</v>
      </c>
      <c r="F37" s="14">
        <f t="shared" si="0"/>
        <v>5.179185076092292</v>
      </c>
      <c r="G37" s="19">
        <v>73</v>
      </c>
      <c r="H37" s="22">
        <v>0.34597156398104267</v>
      </c>
      <c r="I37" s="8"/>
      <c r="J37" s="19">
        <v>40</v>
      </c>
      <c r="K37" s="22">
        <f t="shared" si="4"/>
        <v>0.54794520547945202</v>
      </c>
      <c r="L37" s="8">
        <v>73</v>
      </c>
      <c r="M37" s="16">
        <f t="shared" si="2"/>
        <v>0.34597156398104267</v>
      </c>
      <c r="N37" s="8">
        <v>73</v>
      </c>
      <c r="O37" s="17">
        <f t="shared" si="3"/>
        <v>0.34597156398104267</v>
      </c>
      <c r="P37" s="8"/>
      <c r="Q37" s="10"/>
      <c r="R37" s="37"/>
      <c r="S37" s="10"/>
      <c r="T37" s="10"/>
      <c r="U37" s="10"/>
      <c r="V37" s="10"/>
    </row>
    <row r="38" spans="1:22" ht="9.9499999999999993" customHeight="1" x14ac:dyDescent="0.3">
      <c r="A38" s="29">
        <v>3</v>
      </c>
      <c r="B38" s="29" t="s">
        <v>24</v>
      </c>
      <c r="C38" s="8"/>
      <c r="D38" s="13"/>
      <c r="E38" s="19"/>
      <c r="F38" s="14"/>
      <c r="G38" s="19"/>
      <c r="H38" s="22"/>
      <c r="I38" s="8"/>
      <c r="J38" s="19"/>
      <c r="K38" s="22"/>
      <c r="L38" s="8"/>
      <c r="M38" s="16"/>
      <c r="N38" s="8"/>
      <c r="O38" s="17"/>
      <c r="P38" s="8"/>
      <c r="Q38" s="1"/>
      <c r="R38" s="36"/>
      <c r="S38" s="1"/>
      <c r="T38" s="1"/>
      <c r="U38" s="1"/>
      <c r="V38" s="1"/>
    </row>
    <row r="39" spans="1:22" s="9" customFormat="1" ht="9.9499999999999993" customHeight="1" x14ac:dyDescent="0.3">
      <c r="A39" s="29"/>
      <c r="B39" s="28" t="s">
        <v>219</v>
      </c>
      <c r="C39" s="8">
        <v>221.17</v>
      </c>
      <c r="D39" s="20">
        <v>1194</v>
      </c>
      <c r="E39" s="19">
        <v>1194</v>
      </c>
      <c r="F39" s="14">
        <f t="shared" si="0"/>
        <v>5.3985621919790212</v>
      </c>
      <c r="G39" s="19">
        <v>417</v>
      </c>
      <c r="H39" s="22">
        <v>0.34924623115577891</v>
      </c>
      <c r="I39" s="8"/>
      <c r="J39" s="19">
        <v>245</v>
      </c>
      <c r="K39" s="22">
        <f t="shared" ref="K39:K42" si="5">J39/G39</f>
        <v>0.58752997601918466</v>
      </c>
      <c r="L39" s="8">
        <v>417</v>
      </c>
      <c r="M39" s="16">
        <f t="shared" si="2"/>
        <v>0.34924623115577891</v>
      </c>
      <c r="N39" s="8">
        <v>417</v>
      </c>
      <c r="O39" s="17">
        <f t="shared" si="3"/>
        <v>0.34924623115577891</v>
      </c>
      <c r="P39" s="8"/>
      <c r="R39" s="37"/>
    </row>
    <row r="40" spans="1:22" s="9" customFormat="1" ht="9.9499999999999993" customHeight="1" x14ac:dyDescent="0.3">
      <c r="A40" s="29"/>
      <c r="B40" s="28" t="s">
        <v>220</v>
      </c>
      <c r="C40" s="8">
        <v>46.05</v>
      </c>
      <c r="D40" s="20">
        <v>217</v>
      </c>
      <c r="E40" s="19">
        <v>217</v>
      </c>
      <c r="F40" s="14">
        <f t="shared" si="0"/>
        <v>4.7122692725298592</v>
      </c>
      <c r="G40" s="19">
        <v>75</v>
      </c>
      <c r="H40" s="22">
        <v>0.34562211981566821</v>
      </c>
      <c r="I40" s="8"/>
      <c r="J40" s="19">
        <v>36</v>
      </c>
      <c r="K40" s="22">
        <f t="shared" si="5"/>
        <v>0.48</v>
      </c>
      <c r="L40" s="8">
        <v>75</v>
      </c>
      <c r="M40" s="16">
        <f t="shared" si="2"/>
        <v>0.34562211981566821</v>
      </c>
      <c r="N40" s="8">
        <v>75</v>
      </c>
      <c r="O40" s="17">
        <f t="shared" si="3"/>
        <v>0.34562211981566821</v>
      </c>
      <c r="P40" s="8"/>
      <c r="R40" s="37"/>
    </row>
    <row r="41" spans="1:22" s="9" customFormat="1" ht="9.9499999999999993" customHeight="1" x14ac:dyDescent="0.3">
      <c r="A41" s="29"/>
      <c r="B41" s="28" t="s">
        <v>221</v>
      </c>
      <c r="C41" s="8">
        <v>47.11</v>
      </c>
      <c r="D41" s="20">
        <v>282</v>
      </c>
      <c r="E41" s="19">
        <v>282</v>
      </c>
      <c r="F41" s="14">
        <f t="shared" si="0"/>
        <v>5.9859902356187646</v>
      </c>
      <c r="G41" s="19">
        <v>98</v>
      </c>
      <c r="H41" s="22">
        <v>0.3475177304964539</v>
      </c>
      <c r="I41" s="8"/>
      <c r="J41" s="19">
        <v>52</v>
      </c>
      <c r="K41" s="22">
        <f t="shared" si="5"/>
        <v>0.53061224489795922</v>
      </c>
      <c r="L41" s="8">
        <v>98</v>
      </c>
      <c r="M41" s="16">
        <f t="shared" si="2"/>
        <v>0.3475177304964539</v>
      </c>
      <c r="N41" s="8">
        <v>98</v>
      </c>
      <c r="O41" s="17">
        <f t="shared" si="3"/>
        <v>0.3475177304964539</v>
      </c>
      <c r="P41" s="8"/>
      <c r="R41" s="37"/>
    </row>
    <row r="42" spans="1:22" s="9" customFormat="1" ht="9.9499999999999993" customHeight="1" x14ac:dyDescent="0.3">
      <c r="A42" s="29"/>
      <c r="B42" s="28" t="s">
        <v>222</v>
      </c>
      <c r="C42" s="8">
        <v>92.67</v>
      </c>
      <c r="D42" s="20">
        <v>755</v>
      </c>
      <c r="E42" s="19">
        <v>755</v>
      </c>
      <c r="F42" s="14">
        <f t="shared" si="0"/>
        <v>8.1471889500377674</v>
      </c>
      <c r="G42" s="19">
        <v>175</v>
      </c>
      <c r="H42" s="22">
        <v>0.23178807947019867</v>
      </c>
      <c r="I42" s="8"/>
      <c r="J42" s="19">
        <v>82</v>
      </c>
      <c r="K42" s="22">
        <f t="shared" si="5"/>
        <v>0.46857142857142858</v>
      </c>
      <c r="L42" s="8">
        <v>264</v>
      </c>
      <c r="M42" s="16">
        <f t="shared" si="2"/>
        <v>0.34966887417218545</v>
      </c>
      <c r="N42" s="8">
        <v>175</v>
      </c>
      <c r="O42" s="17">
        <f t="shared" si="3"/>
        <v>0.23178807947019867</v>
      </c>
      <c r="P42" s="8"/>
      <c r="R42" s="37"/>
    </row>
    <row r="43" spans="1:22" s="9" customFormat="1" ht="9.9499999999999993" customHeight="1" x14ac:dyDescent="0.3">
      <c r="A43" s="29"/>
      <c r="B43" s="28" t="s">
        <v>223</v>
      </c>
      <c r="C43" s="8">
        <v>209.53</v>
      </c>
      <c r="D43" s="20">
        <v>1254</v>
      </c>
      <c r="E43" s="19">
        <v>1254</v>
      </c>
      <c r="F43" s="14">
        <f t="shared" si="0"/>
        <v>5.9848231756789003</v>
      </c>
      <c r="G43" s="19">
        <v>431</v>
      </c>
      <c r="H43" s="22">
        <v>0.34370015948963317</v>
      </c>
      <c r="I43" s="8"/>
      <c r="J43" s="19">
        <v>246</v>
      </c>
      <c r="K43" s="22">
        <f>J43/G43</f>
        <v>0.57076566125290018</v>
      </c>
      <c r="L43" s="8">
        <v>438</v>
      </c>
      <c r="M43" s="16">
        <f t="shared" si="2"/>
        <v>0.34928229665071769</v>
      </c>
      <c r="N43" s="8">
        <v>431</v>
      </c>
      <c r="O43" s="17">
        <f t="shared" si="3"/>
        <v>0.34370015948963317</v>
      </c>
      <c r="P43" s="8"/>
      <c r="R43" s="37"/>
    </row>
    <row r="44" spans="1:22" s="9" customFormat="1" ht="9.9499999999999993" customHeight="1" x14ac:dyDescent="0.3">
      <c r="A44" s="29">
        <v>4</v>
      </c>
      <c r="B44" s="28" t="s">
        <v>162</v>
      </c>
      <c r="C44" s="8"/>
      <c r="D44" s="20"/>
      <c r="E44" s="55"/>
      <c r="F44" s="14"/>
      <c r="G44" s="19"/>
      <c r="H44" s="22"/>
      <c r="I44" s="8"/>
      <c r="J44" s="19"/>
      <c r="K44" s="22"/>
      <c r="L44" s="8"/>
      <c r="M44" s="16"/>
      <c r="N44" s="8"/>
      <c r="O44" s="17"/>
      <c r="P44" s="8"/>
      <c r="R44" s="37"/>
    </row>
    <row r="45" spans="1:22" s="9" customFormat="1" ht="9.9499999999999993" customHeight="1" x14ac:dyDescent="0.3">
      <c r="A45" s="29"/>
      <c r="B45" s="46" t="s">
        <v>224</v>
      </c>
      <c r="C45" s="8">
        <v>259</v>
      </c>
      <c r="D45" s="20">
        <v>1239</v>
      </c>
      <c r="E45" s="49">
        <v>1239</v>
      </c>
      <c r="F45" s="14">
        <f t="shared" si="0"/>
        <v>4.7837837837837842</v>
      </c>
      <c r="G45" s="19">
        <v>433</v>
      </c>
      <c r="H45" s="22">
        <v>0.34947538337368844</v>
      </c>
      <c r="I45" s="8"/>
      <c r="J45" s="19">
        <v>251</v>
      </c>
      <c r="K45" s="22">
        <f t="shared" ref="K45:K54" si="6">J45/G45</f>
        <v>0.57967667436489612</v>
      </c>
      <c r="L45" s="8">
        <v>433</v>
      </c>
      <c r="M45" s="16">
        <f t="shared" si="2"/>
        <v>0.34947538337368844</v>
      </c>
      <c r="N45" s="8">
        <v>433</v>
      </c>
      <c r="O45" s="17">
        <f t="shared" si="3"/>
        <v>0.34947538337368844</v>
      </c>
      <c r="P45" s="8"/>
      <c r="R45" s="37"/>
    </row>
    <row r="46" spans="1:22" s="9" customFormat="1" ht="9.9499999999999993" customHeight="1" x14ac:dyDescent="0.3">
      <c r="A46" s="29"/>
      <c r="B46" s="46" t="s">
        <v>225</v>
      </c>
      <c r="C46" s="8">
        <v>30.33</v>
      </c>
      <c r="D46" s="20">
        <v>151</v>
      </c>
      <c r="E46" s="49">
        <v>151</v>
      </c>
      <c r="F46" s="14">
        <f t="shared" si="0"/>
        <v>4.9785690735245636</v>
      </c>
      <c r="G46" s="19">
        <v>52</v>
      </c>
      <c r="H46" s="22">
        <v>0.3443708609271523</v>
      </c>
      <c r="I46" s="8"/>
      <c r="J46" s="19">
        <v>26</v>
      </c>
      <c r="K46" s="22">
        <f t="shared" si="6"/>
        <v>0.5</v>
      </c>
      <c r="L46" s="8">
        <v>52</v>
      </c>
      <c r="M46" s="16">
        <v>0.35</v>
      </c>
      <c r="N46" s="8">
        <v>52</v>
      </c>
      <c r="O46" s="17">
        <f t="shared" si="3"/>
        <v>0.3443708609271523</v>
      </c>
      <c r="P46" s="8"/>
      <c r="R46" s="37"/>
    </row>
    <row r="47" spans="1:22" s="9" customFormat="1" ht="9.9499999999999993" customHeight="1" x14ac:dyDescent="0.3">
      <c r="A47" s="29"/>
      <c r="B47" s="46" t="s">
        <v>226</v>
      </c>
      <c r="C47" s="8">
        <v>141</v>
      </c>
      <c r="D47" s="20">
        <v>699</v>
      </c>
      <c r="E47" s="49">
        <v>699</v>
      </c>
      <c r="F47" s="14">
        <f t="shared" si="0"/>
        <v>4.957446808510638</v>
      </c>
      <c r="G47" s="19">
        <v>244</v>
      </c>
      <c r="H47" s="22">
        <v>0.3490701001430615</v>
      </c>
      <c r="I47" s="8"/>
      <c r="J47" s="19">
        <v>128</v>
      </c>
      <c r="K47" s="22">
        <f t="shared" si="6"/>
        <v>0.52459016393442626</v>
      </c>
      <c r="L47" s="8">
        <v>244</v>
      </c>
      <c r="M47" s="16">
        <f t="shared" si="2"/>
        <v>0.3490701001430615</v>
      </c>
      <c r="N47" s="8">
        <v>244</v>
      </c>
      <c r="O47" s="17">
        <f t="shared" si="3"/>
        <v>0.3490701001430615</v>
      </c>
      <c r="P47" s="8"/>
      <c r="R47" s="37"/>
    </row>
    <row r="48" spans="1:22" s="9" customFormat="1" ht="9.9499999999999993" customHeight="1" x14ac:dyDescent="0.3">
      <c r="A48" s="29"/>
      <c r="B48" s="46" t="s">
        <v>227</v>
      </c>
      <c r="C48" s="8">
        <v>39.29</v>
      </c>
      <c r="D48" s="20">
        <v>177</v>
      </c>
      <c r="E48" s="49">
        <v>177</v>
      </c>
      <c r="F48" s="14">
        <f t="shared" si="0"/>
        <v>4.5049630949350981</v>
      </c>
      <c r="G48" s="19">
        <v>61</v>
      </c>
      <c r="H48" s="22">
        <v>0.34463276836158191</v>
      </c>
      <c r="I48" s="8"/>
      <c r="J48" s="19">
        <v>30</v>
      </c>
      <c r="K48" s="22">
        <f t="shared" si="6"/>
        <v>0.49180327868852458</v>
      </c>
      <c r="L48" s="8">
        <v>61</v>
      </c>
      <c r="M48" s="16">
        <v>0.35</v>
      </c>
      <c r="N48" s="8">
        <v>61</v>
      </c>
      <c r="O48" s="17">
        <f t="shared" si="3"/>
        <v>0.34463276836158191</v>
      </c>
      <c r="P48" s="8"/>
      <c r="R48" s="37"/>
    </row>
    <row r="49" spans="1:18" s="9" customFormat="1" ht="9.9499999999999993" customHeight="1" x14ac:dyDescent="0.3">
      <c r="A49" s="29"/>
      <c r="B49" s="46" t="s">
        <v>228</v>
      </c>
      <c r="C49" s="8">
        <v>361.87</v>
      </c>
      <c r="D49" s="20">
        <v>1769</v>
      </c>
      <c r="E49" s="49">
        <v>1769</v>
      </c>
      <c r="F49" s="14">
        <f t="shared" si="0"/>
        <v>4.8884958686821234</v>
      </c>
      <c r="G49" s="19">
        <v>618</v>
      </c>
      <c r="H49" s="22">
        <v>0.34934991520633124</v>
      </c>
      <c r="I49" s="8"/>
      <c r="J49" s="19">
        <v>354</v>
      </c>
      <c r="K49" s="22">
        <f t="shared" si="6"/>
        <v>0.57281553398058249</v>
      </c>
      <c r="L49" s="8">
        <v>619</v>
      </c>
      <c r="M49" s="16">
        <f t="shared" si="2"/>
        <v>0.34991520633126061</v>
      </c>
      <c r="N49" s="8">
        <v>618</v>
      </c>
      <c r="O49" s="17">
        <f t="shared" si="3"/>
        <v>0.34934991520633124</v>
      </c>
      <c r="P49" s="8"/>
      <c r="R49" s="37"/>
    </row>
    <row r="50" spans="1:18" s="9" customFormat="1" ht="9.9499999999999993" customHeight="1" x14ac:dyDescent="0.3">
      <c r="A50" s="29"/>
      <c r="B50" s="46" t="s">
        <v>229</v>
      </c>
      <c r="C50" s="8">
        <v>17.04</v>
      </c>
      <c r="D50" s="20">
        <v>84</v>
      </c>
      <c r="E50" s="49">
        <v>84</v>
      </c>
      <c r="F50" s="14">
        <f t="shared" si="0"/>
        <v>4.9295774647887329</v>
      </c>
      <c r="G50" s="19">
        <v>26</v>
      </c>
      <c r="H50" s="22">
        <v>0.30952380952380953</v>
      </c>
      <c r="I50" s="8"/>
      <c r="J50" s="19">
        <v>13</v>
      </c>
      <c r="K50" s="22">
        <f t="shared" si="6"/>
        <v>0.5</v>
      </c>
      <c r="L50" s="8">
        <v>29</v>
      </c>
      <c r="M50" s="16">
        <f t="shared" si="2"/>
        <v>0.34523809523809523</v>
      </c>
      <c r="N50" s="8">
        <v>26</v>
      </c>
      <c r="O50" s="17">
        <f t="shared" si="3"/>
        <v>0.30952380952380953</v>
      </c>
      <c r="P50" s="8"/>
      <c r="R50" s="37"/>
    </row>
    <row r="51" spans="1:18" s="9" customFormat="1" ht="9.9499999999999993" customHeight="1" x14ac:dyDescent="0.3">
      <c r="A51" s="29"/>
      <c r="B51" s="46" t="s">
        <v>230</v>
      </c>
      <c r="C51" s="8">
        <v>21.24</v>
      </c>
      <c r="D51" s="20">
        <v>95</v>
      </c>
      <c r="E51" s="49">
        <v>95</v>
      </c>
      <c r="F51" s="14">
        <f t="shared" si="0"/>
        <v>4.4726930320150666</v>
      </c>
      <c r="G51" s="19">
        <v>33</v>
      </c>
      <c r="H51" s="22">
        <v>0.3473684210526316</v>
      </c>
      <c r="I51" s="8"/>
      <c r="J51" s="19">
        <v>15</v>
      </c>
      <c r="K51" s="22">
        <f t="shared" si="6"/>
        <v>0.45454545454545453</v>
      </c>
      <c r="L51" s="8">
        <v>33</v>
      </c>
      <c r="M51" s="16">
        <f t="shared" si="2"/>
        <v>0.3473684210526316</v>
      </c>
      <c r="N51" s="8">
        <v>33</v>
      </c>
      <c r="O51" s="17">
        <f t="shared" si="3"/>
        <v>0.3473684210526316</v>
      </c>
      <c r="P51" s="8"/>
      <c r="R51" s="37"/>
    </row>
    <row r="52" spans="1:18" s="9" customFormat="1" ht="9.9499999999999993" customHeight="1" x14ac:dyDescent="0.3">
      <c r="A52" s="29"/>
      <c r="B52" s="46" t="s">
        <v>231</v>
      </c>
      <c r="C52" s="8">
        <v>247.3</v>
      </c>
      <c r="D52" s="20">
        <v>1099</v>
      </c>
      <c r="E52" s="49">
        <v>1099</v>
      </c>
      <c r="F52" s="14">
        <f t="shared" si="0"/>
        <v>4.4439951475940154</v>
      </c>
      <c r="G52" s="19">
        <v>384</v>
      </c>
      <c r="H52" s="22">
        <v>0.34940855323020931</v>
      </c>
      <c r="I52" s="8"/>
      <c r="J52" s="19">
        <v>152</v>
      </c>
      <c r="K52" s="22">
        <f t="shared" si="6"/>
        <v>0.39583333333333331</v>
      </c>
      <c r="L52" s="8">
        <v>384</v>
      </c>
      <c r="M52" s="16">
        <f t="shared" si="2"/>
        <v>0.34940855323020931</v>
      </c>
      <c r="N52" s="8">
        <v>384</v>
      </c>
      <c r="O52" s="17">
        <f t="shared" si="3"/>
        <v>0.34940855323020931</v>
      </c>
      <c r="P52" s="8"/>
      <c r="R52" s="37"/>
    </row>
    <row r="53" spans="1:18" s="9" customFormat="1" ht="9.9499999999999993" customHeight="1" x14ac:dyDescent="0.3">
      <c r="A53" s="29"/>
      <c r="B53" s="46" t="s">
        <v>232</v>
      </c>
      <c r="C53" s="8">
        <v>135.6</v>
      </c>
      <c r="D53" s="20">
        <v>663</v>
      </c>
      <c r="E53" s="49">
        <v>663</v>
      </c>
      <c r="F53" s="14">
        <f t="shared" si="0"/>
        <v>4.8893805309734519</v>
      </c>
      <c r="G53" s="19">
        <v>232</v>
      </c>
      <c r="H53" s="22">
        <v>0.34992458521870284</v>
      </c>
      <c r="I53" s="8"/>
      <c r="J53" s="19">
        <v>123</v>
      </c>
      <c r="K53" s="22">
        <f t="shared" si="6"/>
        <v>0.53017241379310343</v>
      </c>
      <c r="L53" s="8">
        <v>232</v>
      </c>
      <c r="M53" s="16">
        <f t="shared" si="2"/>
        <v>0.34992458521870284</v>
      </c>
      <c r="N53" s="8">
        <v>232</v>
      </c>
      <c r="O53" s="17">
        <f t="shared" si="3"/>
        <v>0.34992458521870284</v>
      </c>
      <c r="P53" s="8"/>
      <c r="R53" s="37"/>
    </row>
    <row r="54" spans="1:18" s="9" customFormat="1" ht="9.9499999999999993" customHeight="1" x14ac:dyDescent="0.3">
      <c r="A54" s="29"/>
      <c r="B54" s="46" t="s">
        <v>233</v>
      </c>
      <c r="C54" s="8">
        <v>79.3</v>
      </c>
      <c r="D54" s="20">
        <v>381</v>
      </c>
      <c r="E54" s="49">
        <v>381</v>
      </c>
      <c r="F54" s="14">
        <f t="shared" si="0"/>
        <v>4.8045397225725095</v>
      </c>
      <c r="G54" s="19">
        <v>133</v>
      </c>
      <c r="H54" s="22">
        <v>0.34908136482939633</v>
      </c>
      <c r="I54" s="8"/>
      <c r="J54" s="19">
        <v>82</v>
      </c>
      <c r="K54" s="22">
        <f t="shared" si="6"/>
        <v>0.61654135338345861</v>
      </c>
      <c r="L54" s="8">
        <v>133</v>
      </c>
      <c r="M54" s="16">
        <f t="shared" si="2"/>
        <v>0.34908136482939633</v>
      </c>
      <c r="N54" s="8">
        <v>133</v>
      </c>
      <c r="O54" s="17">
        <f t="shared" si="3"/>
        <v>0.34908136482939633</v>
      </c>
      <c r="P54" s="8"/>
      <c r="R54" s="37"/>
    </row>
    <row r="55" spans="1:18" ht="9.9499999999999993" customHeight="1" x14ac:dyDescent="0.3">
      <c r="A55" s="29">
        <v>5</v>
      </c>
      <c r="B55" s="29" t="s">
        <v>153</v>
      </c>
      <c r="C55" s="8">
        <v>11423.65</v>
      </c>
      <c r="D55" s="20">
        <v>27587</v>
      </c>
      <c r="E55" s="49">
        <v>27587</v>
      </c>
      <c r="F55" s="14">
        <f t="shared" si="0"/>
        <v>2.4149024173534728</v>
      </c>
      <c r="G55" s="19">
        <v>8600</v>
      </c>
      <c r="H55" s="22">
        <v>0.31174103744517345</v>
      </c>
      <c r="I55" s="8">
        <v>1000</v>
      </c>
      <c r="J55" s="19">
        <v>2256</v>
      </c>
      <c r="K55" s="22">
        <f>J55/G55</f>
        <v>0.26232558139534884</v>
      </c>
      <c r="L55" s="8">
        <v>9655</v>
      </c>
      <c r="M55" s="16">
        <f t="shared" si="2"/>
        <v>0.34998368796897089</v>
      </c>
      <c r="N55" s="8">
        <v>8600</v>
      </c>
      <c r="O55" s="17">
        <f t="shared" si="3"/>
        <v>0.31174103744517345</v>
      </c>
      <c r="P55" s="8">
        <v>1000</v>
      </c>
      <c r="R55" s="36"/>
    </row>
    <row r="56" spans="1:18" ht="48.75" customHeight="1" x14ac:dyDescent="0.3">
      <c r="A56" s="29">
        <v>6</v>
      </c>
      <c r="B56" s="29" t="s">
        <v>159</v>
      </c>
      <c r="C56" s="8"/>
      <c r="D56" s="20"/>
      <c r="E56" s="55"/>
      <c r="F56" s="14"/>
      <c r="G56" s="19"/>
      <c r="H56" s="22"/>
      <c r="I56" s="8"/>
      <c r="J56" s="19"/>
      <c r="K56" s="22"/>
      <c r="L56" s="8"/>
      <c r="M56" s="16"/>
      <c r="N56" s="8"/>
      <c r="O56" s="17"/>
      <c r="P56" s="8"/>
      <c r="R56" s="36"/>
    </row>
    <row r="57" spans="1:18" s="26" customFormat="1" ht="9.9499999999999993" customHeight="1" x14ac:dyDescent="0.3">
      <c r="A57" s="75" t="s">
        <v>25</v>
      </c>
      <c r="B57" s="75"/>
      <c r="C57" s="18">
        <f>SUM(C55,C54,C53,C52,C51,C50,C49,C48,C47,C46,C45,C43,C42,C41,C40,C39,C37,C36,C35,C34,C33,C32,C31,C30,C28,C27,C26)</f>
        <v>15304.08</v>
      </c>
      <c r="D57" s="6">
        <v>47463</v>
      </c>
      <c r="E57" s="4">
        <f>SUM(E26:E56)</f>
        <v>47463</v>
      </c>
      <c r="F57" s="43">
        <f>E57/C57</f>
        <v>3.1013298414540436</v>
      </c>
      <c r="G57" s="6">
        <f>SUM(G26:G56)</f>
        <v>15437</v>
      </c>
      <c r="H57" s="44">
        <v>0.32524282072351096</v>
      </c>
      <c r="I57" s="18">
        <v>1000</v>
      </c>
      <c r="J57" s="4">
        <f>SUM(J26:J56)</f>
        <v>5846</v>
      </c>
      <c r="K57" s="44">
        <f>J57/G57</f>
        <v>0.37870052471335103</v>
      </c>
      <c r="L57" s="18">
        <f>SUM(L26:L56)</f>
        <v>16597</v>
      </c>
      <c r="M57" s="44">
        <f>L57/E57</f>
        <v>0.3496829108990161</v>
      </c>
      <c r="N57" s="18">
        <f>SUM(N26:N56)</f>
        <v>15437</v>
      </c>
      <c r="O57" s="45">
        <f t="shared" si="3"/>
        <v>0.32524282072351096</v>
      </c>
      <c r="P57" s="18">
        <f>SUM(P26:P56)</f>
        <v>1000</v>
      </c>
      <c r="R57" s="38"/>
    </row>
    <row r="58" spans="1:18" ht="9.9499999999999993" customHeight="1" x14ac:dyDescent="0.3">
      <c r="A58" s="79" t="s">
        <v>26</v>
      </c>
      <c r="B58" s="79"/>
      <c r="C58" s="8"/>
      <c r="D58" s="13"/>
      <c r="E58" s="19"/>
      <c r="F58" s="14"/>
      <c r="G58" s="19"/>
      <c r="H58" s="22"/>
      <c r="I58" s="8"/>
      <c r="J58" s="19"/>
      <c r="K58" s="22"/>
      <c r="L58" s="8"/>
      <c r="M58" s="16"/>
      <c r="N58" s="8"/>
      <c r="O58" s="17"/>
      <c r="P58" s="8"/>
      <c r="R58" s="36"/>
    </row>
    <row r="59" spans="1:18" ht="9.9499999999999993" customHeight="1" x14ac:dyDescent="0.3">
      <c r="A59" s="29">
        <v>1</v>
      </c>
      <c r="B59" s="29" t="s">
        <v>27</v>
      </c>
      <c r="C59" s="8">
        <v>60.92</v>
      </c>
      <c r="D59" s="13">
        <v>0</v>
      </c>
      <c r="E59" s="19">
        <v>0</v>
      </c>
      <c r="F59" s="14">
        <f t="shared" si="0"/>
        <v>0</v>
      </c>
      <c r="G59" s="19">
        <v>0</v>
      </c>
      <c r="H59" s="22">
        <v>0</v>
      </c>
      <c r="I59" s="19"/>
      <c r="J59" s="19">
        <v>0</v>
      </c>
      <c r="K59" s="22">
        <v>0</v>
      </c>
      <c r="L59" s="8">
        <v>0</v>
      </c>
      <c r="M59" s="16">
        <v>0</v>
      </c>
      <c r="N59" s="19">
        <v>0</v>
      </c>
      <c r="O59" s="17">
        <v>0</v>
      </c>
      <c r="P59" s="19"/>
      <c r="R59" s="36"/>
    </row>
    <row r="60" spans="1:18" ht="9.9499999999999993" customHeight="1" x14ac:dyDescent="0.3">
      <c r="A60" s="29">
        <v>2</v>
      </c>
      <c r="B60" s="29" t="s">
        <v>28</v>
      </c>
      <c r="C60" s="8"/>
      <c r="D60" s="13"/>
      <c r="E60" s="19"/>
      <c r="F60" s="14"/>
      <c r="G60" s="19"/>
      <c r="H60" s="22"/>
      <c r="I60" s="8"/>
      <c r="J60" s="19"/>
      <c r="K60" s="22"/>
      <c r="L60" s="8"/>
      <c r="M60" s="16"/>
      <c r="N60" s="8"/>
      <c r="O60" s="17"/>
      <c r="P60" s="8"/>
      <c r="R60" s="36"/>
    </row>
    <row r="61" spans="1:18" s="9" customFormat="1" ht="9.9499999999999993" customHeight="1" x14ac:dyDescent="0.3">
      <c r="A61" s="29"/>
      <c r="B61" s="29" t="s">
        <v>207</v>
      </c>
      <c r="C61" s="8">
        <v>119.39</v>
      </c>
      <c r="D61" s="20">
        <v>180</v>
      </c>
      <c r="E61" s="19">
        <v>180</v>
      </c>
      <c r="F61" s="14">
        <f t="shared" si="0"/>
        <v>1.5076639584554821</v>
      </c>
      <c r="G61" s="19">
        <v>63</v>
      </c>
      <c r="H61" s="22">
        <v>0.35</v>
      </c>
      <c r="I61" s="8"/>
      <c r="J61" s="19">
        <v>15</v>
      </c>
      <c r="K61" s="22">
        <f>J61/G61</f>
        <v>0.23809523809523808</v>
      </c>
      <c r="L61" s="8">
        <v>63</v>
      </c>
      <c r="M61" s="16">
        <f t="shared" si="2"/>
        <v>0.35</v>
      </c>
      <c r="N61" s="8">
        <v>63</v>
      </c>
      <c r="O61" s="17">
        <f>N61/E61</f>
        <v>0.35</v>
      </c>
      <c r="P61" s="8"/>
      <c r="R61" s="37"/>
    </row>
    <row r="62" spans="1:18" s="26" customFormat="1" ht="9.9499999999999993" customHeight="1" x14ac:dyDescent="0.3">
      <c r="A62" s="75" t="s">
        <v>29</v>
      </c>
      <c r="B62" s="75"/>
      <c r="C62" s="18">
        <f>SUM(C59:C61)</f>
        <v>180.31</v>
      </c>
      <c r="D62" s="4">
        <v>180</v>
      </c>
      <c r="E62" s="4">
        <f>SUM(E59:E61)</f>
        <v>180</v>
      </c>
      <c r="F62" s="43">
        <f t="shared" si="0"/>
        <v>0.9982807387277467</v>
      </c>
      <c r="G62" s="18">
        <f>SUM(G59:G61)</f>
        <v>63</v>
      </c>
      <c r="H62" s="44">
        <v>0.35</v>
      </c>
      <c r="I62" s="18">
        <v>0</v>
      </c>
      <c r="J62" s="4">
        <f>SUM(J59:J61)</f>
        <v>15</v>
      </c>
      <c r="K62" s="44">
        <f>J62/G62</f>
        <v>0.23809523809523808</v>
      </c>
      <c r="L62" s="18">
        <f>SUM(L59:L61)</f>
        <v>63</v>
      </c>
      <c r="M62" s="44">
        <f>L62/E62</f>
        <v>0.35</v>
      </c>
      <c r="N62" s="18">
        <f>SUM(N59:N61)</f>
        <v>63</v>
      </c>
      <c r="O62" s="45">
        <f>N62/E62</f>
        <v>0.35</v>
      </c>
      <c r="P62" s="18">
        <f>SUM(P59:P61)</f>
        <v>0</v>
      </c>
      <c r="R62" s="38"/>
    </row>
    <row r="63" spans="1:18" ht="9.9499999999999993" customHeight="1" x14ac:dyDescent="0.3">
      <c r="A63" s="79" t="s">
        <v>30</v>
      </c>
      <c r="B63" s="79"/>
      <c r="C63" s="8"/>
      <c r="D63" s="13"/>
      <c r="E63" s="19"/>
      <c r="F63" s="14"/>
      <c r="G63" s="19"/>
      <c r="H63" s="22"/>
      <c r="I63" s="8"/>
      <c r="J63" s="19"/>
      <c r="K63" s="22"/>
      <c r="L63" s="8"/>
      <c r="M63" s="16"/>
      <c r="N63" s="8"/>
      <c r="O63" s="17"/>
      <c r="P63" s="8"/>
      <c r="R63" s="36"/>
    </row>
    <row r="64" spans="1:18" s="9" customFormat="1" ht="9.9499999999999993" customHeight="1" x14ac:dyDescent="0.3">
      <c r="A64" s="29">
        <v>1</v>
      </c>
      <c r="B64" s="29" t="s">
        <v>345</v>
      </c>
      <c r="C64" s="8"/>
      <c r="D64" s="20"/>
      <c r="E64" s="19"/>
      <c r="F64" s="14"/>
      <c r="G64" s="19"/>
      <c r="H64" s="22"/>
      <c r="I64" s="8"/>
      <c r="J64" s="19"/>
      <c r="K64" s="22"/>
      <c r="L64" s="8"/>
      <c r="M64" s="16"/>
      <c r="N64" s="8"/>
      <c r="O64" s="17"/>
      <c r="P64" s="8"/>
      <c r="R64" s="37"/>
    </row>
    <row r="65" spans="1:18" s="9" customFormat="1" ht="9.9499999999999993" customHeight="1" x14ac:dyDescent="0.3">
      <c r="A65" s="29"/>
      <c r="B65" s="29" t="s">
        <v>234</v>
      </c>
      <c r="C65" s="8">
        <v>566.28</v>
      </c>
      <c r="D65" s="20">
        <v>1797</v>
      </c>
      <c r="E65" s="19">
        <v>1797</v>
      </c>
      <c r="F65" s="14">
        <f t="shared" si="0"/>
        <v>3.1733418097054464</v>
      </c>
      <c r="G65" s="19">
        <v>520</v>
      </c>
      <c r="H65" s="22">
        <v>0.28937117417918756</v>
      </c>
      <c r="I65" s="8"/>
      <c r="J65" s="19">
        <v>395</v>
      </c>
      <c r="K65" s="22">
        <f t="shared" ref="K65:K67" si="7">J65/G65</f>
        <v>0.75961538461538458</v>
      </c>
      <c r="L65" s="8">
        <v>628</v>
      </c>
      <c r="M65" s="16">
        <f t="shared" si="2"/>
        <v>0.34947134112409572</v>
      </c>
      <c r="N65" s="8">
        <v>520</v>
      </c>
      <c r="O65" s="17">
        <f t="shared" si="3"/>
        <v>0.28937117417918756</v>
      </c>
      <c r="P65" s="8"/>
      <c r="R65" s="37"/>
    </row>
    <row r="66" spans="1:18" s="9" customFormat="1" ht="9.9499999999999993" customHeight="1" x14ac:dyDescent="0.3">
      <c r="A66" s="66">
        <v>2</v>
      </c>
      <c r="B66" s="66" t="s">
        <v>346</v>
      </c>
      <c r="C66" s="8"/>
      <c r="D66" s="20"/>
      <c r="E66" s="19"/>
      <c r="F66" s="14"/>
      <c r="G66" s="19"/>
      <c r="H66" s="22"/>
      <c r="I66" s="8"/>
      <c r="J66" s="19"/>
      <c r="K66" s="22"/>
      <c r="L66" s="8"/>
      <c r="M66" s="16"/>
      <c r="N66" s="8"/>
      <c r="O66" s="17"/>
      <c r="P66" s="8"/>
      <c r="R66" s="37"/>
    </row>
    <row r="67" spans="1:18" s="9" customFormat="1" ht="9.9499999999999993" customHeight="1" x14ac:dyDescent="0.3">
      <c r="A67" s="29"/>
      <c r="B67" s="29" t="s">
        <v>235</v>
      </c>
      <c r="C67" s="8">
        <v>30.25</v>
      </c>
      <c r="D67" s="20">
        <v>63</v>
      </c>
      <c r="E67" s="19">
        <v>63</v>
      </c>
      <c r="F67" s="14">
        <f t="shared" si="0"/>
        <v>2.0826446280991737</v>
      </c>
      <c r="G67" s="19">
        <v>20</v>
      </c>
      <c r="H67" s="22">
        <v>0.31746031746031744</v>
      </c>
      <c r="I67" s="8"/>
      <c r="J67" s="19">
        <v>10</v>
      </c>
      <c r="K67" s="22">
        <f t="shared" si="7"/>
        <v>0.5</v>
      </c>
      <c r="L67" s="8">
        <v>22</v>
      </c>
      <c r="M67" s="16">
        <f t="shared" si="2"/>
        <v>0.34920634920634919</v>
      </c>
      <c r="N67" s="8">
        <v>20</v>
      </c>
      <c r="O67" s="17">
        <f t="shared" si="3"/>
        <v>0.31746031746031744</v>
      </c>
      <c r="P67" s="8"/>
      <c r="R67" s="37"/>
    </row>
    <row r="68" spans="1:18" ht="9.9499999999999993" customHeight="1" x14ac:dyDescent="0.3">
      <c r="A68" s="29">
        <v>3</v>
      </c>
      <c r="B68" s="29" t="s">
        <v>31</v>
      </c>
      <c r="C68" s="8"/>
      <c r="D68" s="13"/>
      <c r="E68" s="19"/>
      <c r="F68" s="14"/>
      <c r="G68" s="19"/>
      <c r="H68" s="22"/>
      <c r="I68" s="8"/>
      <c r="J68" s="19"/>
      <c r="K68" s="22"/>
      <c r="L68" s="8"/>
      <c r="M68" s="16"/>
      <c r="N68" s="8"/>
      <c r="O68" s="17"/>
      <c r="P68" s="8"/>
      <c r="R68" s="36"/>
    </row>
    <row r="69" spans="1:18" s="9" customFormat="1" ht="9.9499999999999993" customHeight="1" x14ac:dyDescent="0.3">
      <c r="A69" s="29"/>
      <c r="B69" s="29" t="s">
        <v>236</v>
      </c>
      <c r="C69" s="8">
        <v>136.30000000000001</v>
      </c>
      <c r="D69" s="13">
        <v>310</v>
      </c>
      <c r="E69" s="19">
        <v>310</v>
      </c>
      <c r="F69" s="14">
        <f t="shared" si="0"/>
        <v>2.2743947175348493</v>
      </c>
      <c r="G69" s="19">
        <v>100</v>
      </c>
      <c r="H69" s="22">
        <v>0.32258064516129031</v>
      </c>
      <c r="I69" s="8"/>
      <c r="J69" s="19">
        <v>42</v>
      </c>
      <c r="K69" s="22">
        <f t="shared" ref="K69:K78" si="8">J69/G69</f>
        <v>0.42</v>
      </c>
      <c r="L69" s="8">
        <v>108</v>
      </c>
      <c r="M69" s="16">
        <f t="shared" si="2"/>
        <v>0.34838709677419355</v>
      </c>
      <c r="N69" s="8">
        <v>100</v>
      </c>
      <c r="O69" s="17">
        <f t="shared" si="3"/>
        <v>0.32258064516129031</v>
      </c>
      <c r="P69" s="8"/>
      <c r="R69" s="37"/>
    </row>
    <row r="70" spans="1:18" s="9" customFormat="1" ht="9.9499999999999993" customHeight="1" x14ac:dyDescent="0.3">
      <c r="A70" s="29"/>
      <c r="B70" s="29" t="s">
        <v>237</v>
      </c>
      <c r="C70" s="8">
        <v>70.430000000000007</v>
      </c>
      <c r="D70" s="13">
        <v>201</v>
      </c>
      <c r="E70" s="19">
        <v>201</v>
      </c>
      <c r="F70" s="14">
        <f t="shared" si="0"/>
        <v>2.853897486866392</v>
      </c>
      <c r="G70" s="19">
        <v>50</v>
      </c>
      <c r="H70" s="22">
        <v>0.24875621890547264</v>
      </c>
      <c r="I70" s="8"/>
      <c r="J70" s="19">
        <v>23</v>
      </c>
      <c r="K70" s="22">
        <f t="shared" si="8"/>
        <v>0.46</v>
      </c>
      <c r="L70" s="8">
        <v>70</v>
      </c>
      <c r="M70" s="16">
        <f t="shared" si="2"/>
        <v>0.34825870646766172</v>
      </c>
      <c r="N70" s="8">
        <v>50</v>
      </c>
      <c r="O70" s="17">
        <f t="shared" si="3"/>
        <v>0.24875621890547264</v>
      </c>
      <c r="P70" s="8"/>
      <c r="R70" s="37"/>
    </row>
    <row r="71" spans="1:18" s="9" customFormat="1" ht="9.9499999999999993" customHeight="1" x14ac:dyDescent="0.3">
      <c r="A71" s="29">
        <v>4</v>
      </c>
      <c r="B71" s="29" t="s">
        <v>32</v>
      </c>
      <c r="C71" s="8">
        <v>95.84</v>
      </c>
      <c r="D71" s="13">
        <v>265</v>
      </c>
      <c r="E71" s="19">
        <v>265</v>
      </c>
      <c r="F71" s="14">
        <f t="shared" si="0"/>
        <v>2.765025041736227</v>
      </c>
      <c r="G71" s="19">
        <v>92</v>
      </c>
      <c r="H71" s="22">
        <v>0.3471698113207547</v>
      </c>
      <c r="I71" s="8"/>
      <c r="J71" s="19">
        <v>27</v>
      </c>
      <c r="K71" s="22">
        <f t="shared" si="8"/>
        <v>0.29347826086956524</v>
      </c>
      <c r="L71" s="8">
        <v>92</v>
      </c>
      <c r="M71" s="16">
        <f t="shared" si="2"/>
        <v>0.3471698113207547</v>
      </c>
      <c r="N71" s="8">
        <v>92</v>
      </c>
      <c r="O71" s="17">
        <f t="shared" si="3"/>
        <v>0.3471698113207547</v>
      </c>
      <c r="P71" s="8"/>
      <c r="R71" s="37"/>
    </row>
    <row r="72" spans="1:18" s="9" customFormat="1" ht="9.9499999999999993" customHeight="1" x14ac:dyDescent="0.3">
      <c r="A72" s="29">
        <v>5</v>
      </c>
      <c r="B72" s="29" t="s">
        <v>33</v>
      </c>
      <c r="C72" s="8">
        <v>629.95000000000005</v>
      </c>
      <c r="D72" s="20">
        <v>2111</v>
      </c>
      <c r="E72" s="19">
        <v>2111</v>
      </c>
      <c r="F72" s="14">
        <f t="shared" si="0"/>
        <v>3.3510596079053889</v>
      </c>
      <c r="G72" s="19">
        <v>440</v>
      </c>
      <c r="H72" s="22">
        <v>0.20843202273803885</v>
      </c>
      <c r="I72" s="8"/>
      <c r="J72" s="19">
        <v>200</v>
      </c>
      <c r="K72" s="22">
        <f t="shared" si="8"/>
        <v>0.45454545454545453</v>
      </c>
      <c r="L72" s="8">
        <v>716</v>
      </c>
      <c r="M72" s="16">
        <v>0.35</v>
      </c>
      <c r="N72" s="8">
        <v>440</v>
      </c>
      <c r="O72" s="17">
        <f t="shared" si="3"/>
        <v>0.20843202273803885</v>
      </c>
      <c r="P72" s="8"/>
      <c r="R72" s="37"/>
    </row>
    <row r="73" spans="1:18" s="9" customFormat="1" ht="9.9499999999999993" customHeight="1" x14ac:dyDescent="0.3">
      <c r="A73" s="29">
        <v>6</v>
      </c>
      <c r="B73" s="29" t="s">
        <v>34</v>
      </c>
      <c r="C73" s="8"/>
      <c r="D73" s="13"/>
      <c r="E73" s="19"/>
      <c r="F73" s="14"/>
      <c r="G73" s="19"/>
      <c r="H73" s="22"/>
      <c r="I73" s="8"/>
      <c r="J73" s="19"/>
      <c r="K73" s="22"/>
      <c r="L73" s="8"/>
      <c r="M73" s="16"/>
      <c r="N73" s="8"/>
      <c r="O73" s="17"/>
      <c r="P73" s="8"/>
      <c r="R73" s="37"/>
    </row>
    <row r="74" spans="1:18" s="9" customFormat="1" ht="9.9499999999999993" customHeight="1" x14ac:dyDescent="0.3">
      <c r="A74" s="65"/>
      <c r="B74" s="65" t="s">
        <v>343</v>
      </c>
      <c r="C74" s="8">
        <v>58.68</v>
      </c>
      <c r="D74" s="13">
        <v>148</v>
      </c>
      <c r="E74" s="19">
        <v>148</v>
      </c>
      <c r="F74" s="14">
        <f t="shared" si="0"/>
        <v>2.5221540558963871</v>
      </c>
      <c r="G74" s="19">
        <v>30</v>
      </c>
      <c r="H74" s="22">
        <f>G74/E74</f>
        <v>0.20270270270270271</v>
      </c>
      <c r="I74" s="8"/>
      <c r="J74" s="19">
        <v>10</v>
      </c>
      <c r="K74" s="22">
        <f t="shared" si="8"/>
        <v>0.33333333333333331</v>
      </c>
      <c r="L74" s="8">
        <v>52</v>
      </c>
      <c r="M74" s="16">
        <f t="shared" si="2"/>
        <v>0.35135135135135137</v>
      </c>
      <c r="N74" s="8">
        <v>30</v>
      </c>
      <c r="O74" s="17">
        <f t="shared" si="3"/>
        <v>0.20270270270270271</v>
      </c>
      <c r="P74" s="8"/>
      <c r="R74" s="37"/>
    </row>
    <row r="75" spans="1:18" s="9" customFormat="1" ht="9.9499999999999993" customHeight="1" x14ac:dyDescent="0.3">
      <c r="A75" s="65"/>
      <c r="B75" s="65" t="s">
        <v>344</v>
      </c>
      <c r="C75" s="8">
        <v>53.5</v>
      </c>
      <c r="D75" s="13">
        <v>135</v>
      </c>
      <c r="E75" s="19">
        <v>135</v>
      </c>
      <c r="F75" s="14">
        <f t="shared" si="0"/>
        <v>2.5233644859813085</v>
      </c>
      <c r="G75" s="19">
        <v>25</v>
      </c>
      <c r="H75" s="22">
        <f>G75/E75</f>
        <v>0.18518518518518517</v>
      </c>
      <c r="I75" s="8"/>
      <c r="J75" s="19">
        <v>10</v>
      </c>
      <c r="K75" s="22">
        <f t="shared" si="8"/>
        <v>0.4</v>
      </c>
      <c r="L75" s="8">
        <v>47</v>
      </c>
      <c r="M75" s="16">
        <f t="shared" si="2"/>
        <v>0.34814814814814815</v>
      </c>
      <c r="N75" s="8">
        <v>25</v>
      </c>
      <c r="O75" s="17">
        <f t="shared" si="3"/>
        <v>0.18518518518518517</v>
      </c>
      <c r="P75" s="8"/>
      <c r="R75" s="37"/>
    </row>
    <row r="76" spans="1:18" s="9" customFormat="1" ht="9.9499999999999993" customHeight="1" x14ac:dyDescent="0.3">
      <c r="A76" s="29">
        <v>7</v>
      </c>
      <c r="B76" s="29" t="s">
        <v>35</v>
      </c>
      <c r="C76" s="8">
        <v>559.37</v>
      </c>
      <c r="D76" s="20">
        <v>1631</v>
      </c>
      <c r="E76" s="19">
        <v>1631</v>
      </c>
      <c r="F76" s="14">
        <f t="shared" si="0"/>
        <v>2.9157802527843826</v>
      </c>
      <c r="G76" s="19">
        <v>250</v>
      </c>
      <c r="H76" s="22">
        <v>0.15328019619865113</v>
      </c>
      <c r="I76" s="8"/>
      <c r="J76" s="19">
        <v>150</v>
      </c>
      <c r="K76" s="22">
        <f t="shared" si="8"/>
        <v>0.6</v>
      </c>
      <c r="L76" s="8">
        <v>570</v>
      </c>
      <c r="M76" s="16">
        <f t="shared" si="2"/>
        <v>0.34947884733292461</v>
      </c>
      <c r="N76" s="8">
        <v>250</v>
      </c>
      <c r="O76" s="17">
        <f t="shared" si="3"/>
        <v>0.15328019619865113</v>
      </c>
      <c r="P76" s="8"/>
      <c r="R76" s="37"/>
    </row>
    <row r="77" spans="1:18" s="9" customFormat="1" ht="9.9499999999999993" customHeight="1" x14ac:dyDescent="0.3">
      <c r="A77" s="29">
        <v>8</v>
      </c>
      <c r="B77" s="29" t="s">
        <v>157</v>
      </c>
      <c r="C77" s="8">
        <v>24.63</v>
      </c>
      <c r="D77" s="13">
        <v>51</v>
      </c>
      <c r="E77" s="19">
        <v>51</v>
      </c>
      <c r="F77" s="14">
        <f t="shared" si="0"/>
        <v>2.0706455542021924</v>
      </c>
      <c r="G77" s="19">
        <v>17</v>
      </c>
      <c r="H77" s="22">
        <v>0.35</v>
      </c>
      <c r="I77" s="8"/>
      <c r="J77" s="19">
        <v>16</v>
      </c>
      <c r="K77" s="22">
        <f t="shared" si="8"/>
        <v>0.94117647058823528</v>
      </c>
      <c r="L77" s="8">
        <v>17</v>
      </c>
      <c r="M77" s="16">
        <v>0.35</v>
      </c>
      <c r="N77" s="8">
        <v>17</v>
      </c>
      <c r="O77" s="17">
        <v>0.35</v>
      </c>
      <c r="P77" s="8"/>
      <c r="R77" s="37"/>
    </row>
    <row r="78" spans="1:18" ht="9.9499999999999993" customHeight="1" x14ac:dyDescent="0.3">
      <c r="A78" s="29">
        <v>9</v>
      </c>
      <c r="B78" s="29" t="s">
        <v>19</v>
      </c>
      <c r="C78" s="8">
        <v>124.89</v>
      </c>
      <c r="D78" s="13">
        <v>168</v>
      </c>
      <c r="E78" s="19">
        <v>168</v>
      </c>
      <c r="F78" s="14">
        <f t="shared" si="0"/>
        <v>1.3451837617103051</v>
      </c>
      <c r="G78" s="19">
        <v>58</v>
      </c>
      <c r="H78" s="22">
        <v>0.34523809523809523</v>
      </c>
      <c r="I78" s="8"/>
      <c r="J78" s="19">
        <v>25</v>
      </c>
      <c r="K78" s="22">
        <f t="shared" si="8"/>
        <v>0.43103448275862066</v>
      </c>
      <c r="L78" s="8">
        <v>58</v>
      </c>
      <c r="M78" s="16">
        <f t="shared" si="2"/>
        <v>0.34523809523809523</v>
      </c>
      <c r="N78" s="8">
        <v>58</v>
      </c>
      <c r="O78" s="17">
        <f t="shared" si="3"/>
        <v>0.34523809523809523</v>
      </c>
      <c r="P78" s="8"/>
      <c r="R78" s="36"/>
    </row>
    <row r="79" spans="1:18" ht="48" customHeight="1" x14ac:dyDescent="0.3">
      <c r="A79" s="29">
        <v>10</v>
      </c>
      <c r="B79" s="29" t="s">
        <v>159</v>
      </c>
      <c r="C79" s="8"/>
      <c r="D79" s="13"/>
      <c r="E79" s="19"/>
      <c r="F79" s="14"/>
      <c r="G79" s="19"/>
      <c r="H79" s="22"/>
      <c r="I79" s="8"/>
      <c r="J79" s="19"/>
      <c r="K79" s="22"/>
      <c r="L79" s="8"/>
      <c r="M79" s="16"/>
      <c r="N79" s="8"/>
      <c r="O79" s="17"/>
      <c r="P79" s="8"/>
      <c r="R79" s="36"/>
    </row>
    <row r="80" spans="1:18" s="26" customFormat="1" ht="9.9499999999999993" customHeight="1" x14ac:dyDescent="0.3">
      <c r="A80" s="75" t="s">
        <v>36</v>
      </c>
      <c r="B80" s="75"/>
      <c r="C80" s="18">
        <f>SUM(C78,C77,C76,C73,C72,C71,C70,C69,C67,C65)</f>
        <v>2237.94</v>
      </c>
      <c r="D80" s="4">
        <v>6880</v>
      </c>
      <c r="E80" s="4">
        <f>SUM(E65:E79)</f>
        <v>6880</v>
      </c>
      <c r="F80" s="43">
        <f>E80/C80</f>
        <v>3.0742557888057767</v>
      </c>
      <c r="G80" s="4">
        <f>SUM(G65:G79)</f>
        <v>1602</v>
      </c>
      <c r="H80" s="44">
        <v>0.23284883720930233</v>
      </c>
      <c r="I80" s="18">
        <v>0</v>
      </c>
      <c r="J80" s="4">
        <f>SUM(J64:J79)</f>
        <v>908</v>
      </c>
      <c r="K80" s="44">
        <f>J80/G80</f>
        <v>0.56679151061173538</v>
      </c>
      <c r="L80" s="18">
        <v>2380</v>
      </c>
      <c r="M80" s="44">
        <f>L80/E80</f>
        <v>0.34593023255813954</v>
      </c>
      <c r="N80" s="18">
        <f>SUM(N65:N78)</f>
        <v>1602</v>
      </c>
      <c r="O80" s="45">
        <f>N80/E80</f>
        <v>0.23284883720930233</v>
      </c>
      <c r="P80" s="18">
        <f>SUM(P65:P78)</f>
        <v>0</v>
      </c>
      <c r="R80" s="38"/>
    </row>
    <row r="81" spans="1:18" ht="9.9499999999999993" customHeight="1" x14ac:dyDescent="0.3">
      <c r="A81" s="82" t="s">
        <v>37</v>
      </c>
      <c r="B81" s="83"/>
      <c r="C81" s="8"/>
      <c r="D81" s="13"/>
      <c r="E81" s="19"/>
      <c r="F81" s="14"/>
      <c r="G81" s="19"/>
      <c r="H81" s="22"/>
      <c r="I81" s="8"/>
      <c r="J81" s="19"/>
      <c r="K81" s="22"/>
      <c r="L81" s="8"/>
      <c r="M81" s="16"/>
      <c r="N81" s="8"/>
      <c r="O81" s="17"/>
      <c r="P81" s="8"/>
      <c r="R81" s="36"/>
    </row>
    <row r="82" spans="1:18" ht="9.9499999999999993" customHeight="1" x14ac:dyDescent="0.3">
      <c r="A82" s="29">
        <v>1</v>
      </c>
      <c r="B82" s="29" t="s">
        <v>38</v>
      </c>
      <c r="C82" s="8"/>
      <c r="D82" s="13"/>
      <c r="E82" s="19"/>
      <c r="F82" s="14"/>
      <c r="G82" s="19"/>
      <c r="H82" s="22"/>
      <c r="I82" s="8"/>
      <c r="J82" s="19"/>
      <c r="K82" s="22"/>
      <c r="L82" s="8"/>
      <c r="M82" s="16"/>
      <c r="N82" s="8"/>
      <c r="O82" s="17"/>
      <c r="P82" s="8"/>
      <c r="R82" s="36"/>
    </row>
    <row r="83" spans="1:18" ht="9.9499999999999993" customHeight="1" x14ac:dyDescent="0.3">
      <c r="A83" s="29"/>
      <c r="B83" s="29" t="s">
        <v>238</v>
      </c>
      <c r="C83" s="8">
        <v>575.29</v>
      </c>
      <c r="D83" s="13">
        <v>761</v>
      </c>
      <c r="E83" s="19">
        <v>761</v>
      </c>
      <c r="F83" s="14">
        <f t="shared" ref="F83:F146" si="9">E83/C83</f>
        <v>1.3228111039649568</v>
      </c>
      <c r="G83" s="19">
        <v>259</v>
      </c>
      <c r="H83" s="22">
        <v>0.34034165571616293</v>
      </c>
      <c r="I83" s="8"/>
      <c r="J83" s="19">
        <v>200</v>
      </c>
      <c r="K83" s="22">
        <f>J83/G83</f>
        <v>0.77220077220077221</v>
      </c>
      <c r="L83" s="8">
        <v>266</v>
      </c>
      <c r="M83" s="16">
        <f t="shared" ref="M83:M146" si="10">L83/E83</f>
        <v>0.34954007884362681</v>
      </c>
      <c r="N83" s="8">
        <v>259</v>
      </c>
      <c r="O83" s="17">
        <f t="shared" ref="O83:O146" si="11">N83/E83</f>
        <v>0.34034165571616293</v>
      </c>
      <c r="P83" s="8"/>
      <c r="R83" s="36"/>
    </row>
    <row r="84" spans="1:18" ht="9.9499999999999993" customHeight="1" x14ac:dyDescent="0.3">
      <c r="A84" s="29"/>
      <c r="B84" s="29" t="s">
        <v>239</v>
      </c>
      <c r="C84" s="8">
        <v>2066.52</v>
      </c>
      <c r="D84" s="13">
        <v>3362</v>
      </c>
      <c r="E84" s="19">
        <v>3362</v>
      </c>
      <c r="F84" s="14">
        <f t="shared" si="9"/>
        <v>1.6268896502332424</v>
      </c>
      <c r="G84" s="19">
        <v>1090</v>
      </c>
      <c r="H84" s="22">
        <v>0.32421177870315288</v>
      </c>
      <c r="I84" s="8"/>
      <c r="J84" s="19">
        <v>859</v>
      </c>
      <c r="K84" s="22">
        <f>J84/G84</f>
        <v>0.7880733944954128</v>
      </c>
      <c r="L84" s="8">
        <v>1176</v>
      </c>
      <c r="M84" s="16">
        <f t="shared" si="10"/>
        <v>0.34979179060083282</v>
      </c>
      <c r="N84" s="8">
        <v>1090</v>
      </c>
      <c r="O84" s="17">
        <f t="shared" si="11"/>
        <v>0.32421177870315288</v>
      </c>
      <c r="P84" s="8"/>
      <c r="R84" s="36"/>
    </row>
    <row r="85" spans="1:18" ht="9.9499999999999993" customHeight="1" x14ac:dyDescent="0.3">
      <c r="A85" s="29">
        <v>2</v>
      </c>
      <c r="B85" s="29" t="s">
        <v>39</v>
      </c>
      <c r="C85" s="8"/>
      <c r="D85" s="13"/>
      <c r="E85" s="19"/>
      <c r="F85" s="14"/>
      <c r="G85" s="19"/>
      <c r="H85" s="22"/>
      <c r="I85" s="8"/>
      <c r="J85" s="19"/>
      <c r="K85" s="22"/>
      <c r="L85" s="8"/>
      <c r="M85" s="16"/>
      <c r="N85" s="8"/>
      <c r="O85" s="17"/>
      <c r="P85" s="8"/>
      <c r="R85" s="36"/>
    </row>
    <row r="86" spans="1:18" ht="9.9499999999999993" customHeight="1" x14ac:dyDescent="0.3">
      <c r="A86" s="29"/>
      <c r="B86" s="29" t="s">
        <v>240</v>
      </c>
      <c r="C86" s="8">
        <v>1209.28</v>
      </c>
      <c r="D86" s="13">
        <v>1772</v>
      </c>
      <c r="E86" s="19">
        <v>1772</v>
      </c>
      <c r="F86" s="14">
        <f t="shared" si="9"/>
        <v>1.4653347446414395</v>
      </c>
      <c r="G86" s="19">
        <v>600</v>
      </c>
      <c r="H86" s="22">
        <v>0.33860045146726864</v>
      </c>
      <c r="I86" s="8"/>
      <c r="J86" s="19">
        <v>390</v>
      </c>
      <c r="K86" s="22">
        <f>J86/G86</f>
        <v>0.65</v>
      </c>
      <c r="L86" s="8">
        <v>620</v>
      </c>
      <c r="M86" s="16">
        <f t="shared" si="10"/>
        <v>0.34988713318284426</v>
      </c>
      <c r="N86" s="8">
        <v>600</v>
      </c>
      <c r="O86" s="17">
        <f t="shared" si="11"/>
        <v>0.33860045146726864</v>
      </c>
      <c r="P86" s="8"/>
      <c r="R86" s="36"/>
    </row>
    <row r="87" spans="1:18" ht="9.9499999999999993" customHeight="1" x14ac:dyDescent="0.3">
      <c r="A87" s="29"/>
      <c r="B87" s="29" t="s">
        <v>241</v>
      </c>
      <c r="C87" s="8">
        <v>251.53</v>
      </c>
      <c r="D87" s="13">
        <v>361</v>
      </c>
      <c r="E87" s="19">
        <v>361</v>
      </c>
      <c r="F87" s="14">
        <f t="shared" si="9"/>
        <v>1.4352164751719476</v>
      </c>
      <c r="G87" s="19">
        <v>100</v>
      </c>
      <c r="H87" s="22">
        <v>0.2770083102493075</v>
      </c>
      <c r="I87" s="8"/>
      <c r="J87" s="19">
        <v>66</v>
      </c>
      <c r="K87" s="22">
        <f>J87/G87</f>
        <v>0.66</v>
      </c>
      <c r="L87" s="8">
        <v>126</v>
      </c>
      <c r="M87" s="16">
        <f t="shared" si="10"/>
        <v>0.34903047091412742</v>
      </c>
      <c r="N87" s="8">
        <v>100</v>
      </c>
      <c r="O87" s="17">
        <f t="shared" si="11"/>
        <v>0.2770083102493075</v>
      </c>
      <c r="P87" s="8"/>
      <c r="R87" s="36"/>
    </row>
    <row r="88" spans="1:18" ht="9.9499999999999993" customHeight="1" x14ac:dyDescent="0.3">
      <c r="A88" s="29">
        <v>3</v>
      </c>
      <c r="B88" s="29" t="s">
        <v>40</v>
      </c>
      <c r="C88" s="8"/>
      <c r="D88" s="13"/>
      <c r="E88" s="19"/>
      <c r="F88" s="14"/>
      <c r="G88" s="19"/>
      <c r="H88" s="22"/>
      <c r="I88" s="8"/>
      <c r="J88" s="19"/>
      <c r="K88" s="22"/>
      <c r="L88" s="8"/>
      <c r="M88" s="16"/>
      <c r="N88" s="8"/>
      <c r="O88" s="17"/>
      <c r="P88" s="8"/>
      <c r="R88" s="36"/>
    </row>
    <row r="89" spans="1:18" ht="9.9499999999999993" customHeight="1" x14ac:dyDescent="0.3">
      <c r="A89" s="29"/>
      <c r="B89" s="29" t="s">
        <v>242</v>
      </c>
      <c r="C89" s="8">
        <v>424.92</v>
      </c>
      <c r="D89" s="13">
        <v>998</v>
      </c>
      <c r="E89" s="19">
        <v>998</v>
      </c>
      <c r="F89" s="14">
        <f t="shared" si="9"/>
        <v>2.3486773980984657</v>
      </c>
      <c r="G89" s="19">
        <v>240</v>
      </c>
      <c r="H89" s="22">
        <v>0.24048096192384769</v>
      </c>
      <c r="I89" s="8"/>
      <c r="J89" s="19">
        <v>156</v>
      </c>
      <c r="K89" s="22">
        <f t="shared" ref="K89:K92" si="12">J89/G89</f>
        <v>0.65</v>
      </c>
      <c r="L89" s="8">
        <v>349</v>
      </c>
      <c r="M89" s="16">
        <f t="shared" si="10"/>
        <v>0.34969939879759521</v>
      </c>
      <c r="N89" s="8">
        <v>240</v>
      </c>
      <c r="O89" s="17">
        <f t="shared" si="11"/>
        <v>0.24048096192384769</v>
      </c>
      <c r="P89" s="8"/>
      <c r="R89" s="36"/>
    </row>
    <row r="90" spans="1:18" ht="9.9499999999999993" customHeight="1" x14ac:dyDescent="0.3">
      <c r="A90" s="29"/>
      <c r="B90" s="29" t="s">
        <v>243</v>
      </c>
      <c r="C90" s="8">
        <v>94.64</v>
      </c>
      <c r="D90" s="13">
        <v>151</v>
      </c>
      <c r="E90" s="19">
        <v>151</v>
      </c>
      <c r="F90" s="14">
        <f t="shared" si="9"/>
        <v>1.5955198647506339</v>
      </c>
      <c r="G90" s="19">
        <v>50</v>
      </c>
      <c r="H90" s="22">
        <v>0.33112582781456956</v>
      </c>
      <c r="I90" s="8"/>
      <c r="J90" s="19">
        <v>30</v>
      </c>
      <c r="K90" s="22">
        <f t="shared" si="12"/>
        <v>0.6</v>
      </c>
      <c r="L90" s="8">
        <v>52</v>
      </c>
      <c r="M90" s="16">
        <v>0.35</v>
      </c>
      <c r="N90" s="8">
        <v>50</v>
      </c>
      <c r="O90" s="17">
        <f t="shared" si="11"/>
        <v>0.33112582781456956</v>
      </c>
      <c r="P90" s="8"/>
      <c r="R90" s="36"/>
    </row>
    <row r="91" spans="1:18" ht="9.9499999999999993" customHeight="1" x14ac:dyDescent="0.3">
      <c r="A91" s="29">
        <v>4</v>
      </c>
      <c r="B91" s="29" t="s">
        <v>41</v>
      </c>
      <c r="C91" s="8">
        <v>30.46</v>
      </c>
      <c r="D91" s="13">
        <v>59</v>
      </c>
      <c r="E91" s="19">
        <v>59</v>
      </c>
      <c r="F91" s="14">
        <f t="shared" si="9"/>
        <v>1.9369665134602758</v>
      </c>
      <c r="G91" s="19">
        <v>20</v>
      </c>
      <c r="H91" s="22">
        <v>0.33898305084745761</v>
      </c>
      <c r="I91" s="8"/>
      <c r="J91" s="19">
        <v>12</v>
      </c>
      <c r="K91" s="22">
        <f t="shared" si="12"/>
        <v>0.6</v>
      </c>
      <c r="L91" s="8">
        <v>20</v>
      </c>
      <c r="M91" s="16">
        <v>0.35</v>
      </c>
      <c r="N91" s="8">
        <v>20</v>
      </c>
      <c r="O91" s="17">
        <f t="shared" si="11"/>
        <v>0.33898305084745761</v>
      </c>
      <c r="P91" s="8"/>
      <c r="R91" s="36"/>
    </row>
    <row r="92" spans="1:18" ht="9.9499999999999993" customHeight="1" x14ac:dyDescent="0.3">
      <c r="A92" s="29">
        <v>5</v>
      </c>
      <c r="B92" s="29" t="s">
        <v>42</v>
      </c>
      <c r="C92" s="8">
        <v>55.84</v>
      </c>
      <c r="D92" s="13">
        <v>132</v>
      </c>
      <c r="E92" s="19">
        <v>132</v>
      </c>
      <c r="F92" s="14">
        <f t="shared" si="9"/>
        <v>2.3638968481375358</v>
      </c>
      <c r="G92" s="19">
        <v>40</v>
      </c>
      <c r="H92" s="22">
        <v>0.30303030303030304</v>
      </c>
      <c r="I92" s="8"/>
      <c r="J92" s="19">
        <v>24</v>
      </c>
      <c r="K92" s="22">
        <f t="shared" si="12"/>
        <v>0.6</v>
      </c>
      <c r="L92" s="8">
        <v>46</v>
      </c>
      <c r="M92" s="16">
        <f t="shared" si="10"/>
        <v>0.34848484848484851</v>
      </c>
      <c r="N92" s="8">
        <v>40</v>
      </c>
      <c r="O92" s="17">
        <f t="shared" si="11"/>
        <v>0.30303030303030304</v>
      </c>
      <c r="P92" s="8"/>
      <c r="R92" s="36"/>
    </row>
    <row r="93" spans="1:18" ht="9.9499999999999993" customHeight="1" x14ac:dyDescent="0.3">
      <c r="A93" s="29">
        <v>6</v>
      </c>
      <c r="B93" s="29" t="s">
        <v>43</v>
      </c>
      <c r="C93" s="8">
        <v>70.680000000000007</v>
      </c>
      <c r="D93" s="13">
        <v>182</v>
      </c>
      <c r="E93" s="19">
        <v>182</v>
      </c>
      <c r="F93" s="14">
        <f t="shared" si="9"/>
        <v>2.5749858517260891</v>
      </c>
      <c r="G93" s="32">
        <v>63</v>
      </c>
      <c r="H93" s="22">
        <v>0.34615384615384615</v>
      </c>
      <c r="I93" s="8"/>
      <c r="J93" s="19">
        <v>45</v>
      </c>
      <c r="K93" s="22">
        <f>J93/G93</f>
        <v>0.7142857142857143</v>
      </c>
      <c r="L93" s="8">
        <v>63</v>
      </c>
      <c r="M93" s="16">
        <f t="shared" si="10"/>
        <v>0.34615384615384615</v>
      </c>
      <c r="N93" s="8">
        <v>63</v>
      </c>
      <c r="O93" s="17">
        <f t="shared" si="11"/>
        <v>0.34615384615384615</v>
      </c>
      <c r="P93" s="8"/>
      <c r="R93" s="36"/>
    </row>
    <row r="94" spans="1:18" ht="9.9499999999999993" customHeight="1" x14ac:dyDescent="0.3">
      <c r="A94" s="29">
        <v>7</v>
      </c>
      <c r="B94" s="29" t="s">
        <v>44</v>
      </c>
      <c r="C94" s="8">
        <v>86.02</v>
      </c>
      <c r="D94" s="13">
        <v>555</v>
      </c>
      <c r="E94" s="19">
        <v>555</v>
      </c>
      <c r="F94" s="14">
        <f t="shared" si="9"/>
        <v>6.4519879097884214</v>
      </c>
      <c r="G94" s="19">
        <v>50</v>
      </c>
      <c r="H94" s="22">
        <v>9.0090090090090086E-2</v>
      </c>
      <c r="I94" s="8"/>
      <c r="J94" s="19">
        <v>20</v>
      </c>
      <c r="K94" s="22">
        <f>J94/G94</f>
        <v>0.4</v>
      </c>
      <c r="L94" s="8">
        <v>194</v>
      </c>
      <c r="M94" s="16">
        <f t="shared" si="10"/>
        <v>0.34954954954954953</v>
      </c>
      <c r="N94" s="8">
        <v>50</v>
      </c>
      <c r="O94" s="17">
        <f t="shared" si="11"/>
        <v>9.0090090090090086E-2</v>
      </c>
      <c r="P94" s="8"/>
      <c r="R94" s="36"/>
    </row>
    <row r="95" spans="1:18" ht="9.9499999999999993" customHeight="1" x14ac:dyDescent="0.3">
      <c r="A95" s="29">
        <v>8</v>
      </c>
      <c r="B95" s="29" t="s">
        <v>45</v>
      </c>
      <c r="C95" s="8">
        <v>66.31</v>
      </c>
      <c r="D95" s="13">
        <v>179</v>
      </c>
      <c r="E95" s="19">
        <v>179</v>
      </c>
      <c r="F95" s="14">
        <f t="shared" si="9"/>
        <v>2.6994420147790681</v>
      </c>
      <c r="G95" s="19">
        <v>60</v>
      </c>
      <c r="H95" s="22">
        <v>0.33519553072625696</v>
      </c>
      <c r="I95" s="8"/>
      <c r="J95" s="19">
        <v>49</v>
      </c>
      <c r="K95" s="22">
        <f>J95/G95</f>
        <v>0.81666666666666665</v>
      </c>
      <c r="L95" s="8">
        <v>62</v>
      </c>
      <c r="M95" s="16">
        <f t="shared" si="10"/>
        <v>0.34636871508379891</v>
      </c>
      <c r="N95" s="8">
        <v>60</v>
      </c>
      <c r="O95" s="17">
        <f t="shared" si="11"/>
        <v>0.33519553072625696</v>
      </c>
      <c r="P95" s="8"/>
      <c r="R95" s="36"/>
    </row>
    <row r="96" spans="1:18" ht="9.9499999999999993" customHeight="1" x14ac:dyDescent="0.3">
      <c r="A96" s="29">
        <v>9</v>
      </c>
      <c r="B96" s="29" t="s">
        <v>46</v>
      </c>
      <c r="C96" s="8"/>
      <c r="D96" s="13"/>
      <c r="E96" s="19"/>
      <c r="F96" s="14"/>
      <c r="G96" s="19"/>
      <c r="H96" s="22"/>
      <c r="I96" s="8"/>
      <c r="J96" s="19"/>
      <c r="K96" s="22"/>
      <c r="L96" s="8"/>
      <c r="M96" s="16"/>
      <c r="N96" s="8"/>
      <c r="O96" s="17"/>
      <c r="P96" s="8"/>
      <c r="R96" s="36"/>
    </row>
    <row r="97" spans="1:18" ht="9.9499999999999993" customHeight="1" x14ac:dyDescent="0.3">
      <c r="A97" s="29"/>
      <c r="B97" s="29" t="s">
        <v>244</v>
      </c>
      <c r="C97" s="8">
        <v>76.13</v>
      </c>
      <c r="D97" s="13">
        <v>387</v>
      </c>
      <c r="E97" s="19">
        <v>387</v>
      </c>
      <c r="F97" s="14">
        <f t="shared" si="9"/>
        <v>5.0834099566530933</v>
      </c>
      <c r="G97" s="19">
        <v>135</v>
      </c>
      <c r="H97" s="22">
        <v>0.34883720930232559</v>
      </c>
      <c r="I97" s="8"/>
      <c r="J97" s="19">
        <v>39</v>
      </c>
      <c r="K97" s="22">
        <f>J97/G97</f>
        <v>0.28888888888888886</v>
      </c>
      <c r="L97" s="8">
        <v>135</v>
      </c>
      <c r="M97" s="16">
        <f t="shared" si="10"/>
        <v>0.34883720930232559</v>
      </c>
      <c r="N97" s="8">
        <v>135</v>
      </c>
      <c r="O97" s="17">
        <f t="shared" si="11"/>
        <v>0.34883720930232559</v>
      </c>
      <c r="P97" s="8"/>
      <c r="R97" s="36"/>
    </row>
    <row r="98" spans="1:18" ht="9.9499999999999993" customHeight="1" x14ac:dyDescent="0.3">
      <c r="A98" s="29">
        <v>10</v>
      </c>
      <c r="B98" s="29" t="s">
        <v>47</v>
      </c>
      <c r="C98" s="8"/>
      <c r="D98" s="13"/>
      <c r="E98" s="19"/>
      <c r="F98" s="14"/>
      <c r="G98" s="19"/>
      <c r="H98" s="22"/>
      <c r="I98" s="8"/>
      <c r="J98" s="19"/>
      <c r="K98" s="22"/>
      <c r="L98" s="8"/>
      <c r="M98" s="16"/>
      <c r="N98" s="8"/>
      <c r="O98" s="17"/>
      <c r="P98" s="8"/>
      <c r="R98" s="36"/>
    </row>
    <row r="99" spans="1:18" ht="9.9499999999999993" customHeight="1" x14ac:dyDescent="0.3">
      <c r="A99" s="30"/>
      <c r="B99" s="30" t="s">
        <v>245</v>
      </c>
      <c r="C99" s="8">
        <v>61.79</v>
      </c>
      <c r="D99" s="13">
        <v>368</v>
      </c>
      <c r="E99" s="19">
        <v>368</v>
      </c>
      <c r="F99" s="14">
        <f t="shared" si="9"/>
        <v>5.9556562550574528</v>
      </c>
      <c r="G99" s="19">
        <v>128</v>
      </c>
      <c r="H99" s="22">
        <v>0.34782608695652173</v>
      </c>
      <c r="I99" s="8"/>
      <c r="J99" s="19">
        <v>23</v>
      </c>
      <c r="K99" s="22">
        <f t="shared" ref="K99:K101" si="13">J99/G99</f>
        <v>0.1796875</v>
      </c>
      <c r="L99" s="8">
        <v>128</v>
      </c>
      <c r="M99" s="16">
        <f t="shared" si="10"/>
        <v>0.34782608695652173</v>
      </c>
      <c r="N99" s="8">
        <v>128</v>
      </c>
      <c r="O99" s="17">
        <f t="shared" si="11"/>
        <v>0.34782608695652173</v>
      </c>
      <c r="P99" s="8"/>
      <c r="R99" s="36"/>
    </row>
    <row r="100" spans="1:18" ht="9.9499999999999993" customHeight="1" x14ac:dyDescent="0.3">
      <c r="A100" s="30"/>
      <c r="B100" s="30" t="s">
        <v>246</v>
      </c>
      <c r="C100" s="8">
        <v>65.37</v>
      </c>
      <c r="D100" s="13">
        <v>467</v>
      </c>
      <c r="E100" s="19">
        <v>467</v>
      </c>
      <c r="F100" s="14">
        <f t="shared" si="9"/>
        <v>7.143949824078323</v>
      </c>
      <c r="G100" s="19">
        <v>150</v>
      </c>
      <c r="H100" s="22">
        <v>0.32119914346895073</v>
      </c>
      <c r="I100" s="8"/>
      <c r="J100" s="19">
        <v>45</v>
      </c>
      <c r="K100" s="22">
        <f t="shared" si="13"/>
        <v>0.3</v>
      </c>
      <c r="L100" s="8">
        <v>163</v>
      </c>
      <c r="M100" s="16">
        <f t="shared" si="10"/>
        <v>0.34903640256959317</v>
      </c>
      <c r="N100" s="8">
        <v>150</v>
      </c>
      <c r="O100" s="17">
        <f t="shared" si="11"/>
        <v>0.32119914346895073</v>
      </c>
      <c r="P100" s="8"/>
      <c r="R100" s="36"/>
    </row>
    <row r="101" spans="1:18" ht="9.9499999999999993" customHeight="1" x14ac:dyDescent="0.3">
      <c r="A101" s="30"/>
      <c r="B101" s="30" t="s">
        <v>247</v>
      </c>
      <c r="C101" s="8">
        <v>78.400000000000006</v>
      </c>
      <c r="D101" s="13">
        <v>384</v>
      </c>
      <c r="E101" s="19">
        <v>384</v>
      </c>
      <c r="F101" s="14">
        <f t="shared" si="9"/>
        <v>4.8979591836734686</v>
      </c>
      <c r="G101" s="19">
        <v>134</v>
      </c>
      <c r="H101" s="22">
        <v>0.34895833333333331</v>
      </c>
      <c r="I101" s="8"/>
      <c r="J101" s="19">
        <v>40</v>
      </c>
      <c r="K101" s="22">
        <f t="shared" si="13"/>
        <v>0.29850746268656714</v>
      </c>
      <c r="L101" s="8">
        <v>134</v>
      </c>
      <c r="M101" s="16">
        <f t="shared" si="10"/>
        <v>0.34895833333333331</v>
      </c>
      <c r="N101" s="8">
        <v>134</v>
      </c>
      <c r="O101" s="17">
        <f t="shared" si="11"/>
        <v>0.34895833333333331</v>
      </c>
      <c r="P101" s="8"/>
      <c r="R101" s="36"/>
    </row>
    <row r="102" spans="1:18" s="9" customFormat="1" ht="9.9499999999999993" customHeight="1" x14ac:dyDescent="0.3">
      <c r="A102" s="29">
        <v>11</v>
      </c>
      <c r="B102" s="29" t="s">
        <v>48</v>
      </c>
      <c r="C102" s="21">
        <v>134.03</v>
      </c>
      <c r="D102" s="13">
        <v>1093</v>
      </c>
      <c r="E102" s="19">
        <v>1093</v>
      </c>
      <c r="F102" s="14">
        <f t="shared" si="9"/>
        <v>8.15489069611281</v>
      </c>
      <c r="G102" s="19">
        <v>300</v>
      </c>
      <c r="H102" s="22">
        <v>0.27447392497712719</v>
      </c>
      <c r="I102" s="8"/>
      <c r="J102" s="19">
        <v>156</v>
      </c>
      <c r="K102" s="22">
        <f>J102/G102</f>
        <v>0.52</v>
      </c>
      <c r="L102" s="8">
        <v>382</v>
      </c>
      <c r="M102" s="16">
        <f t="shared" si="10"/>
        <v>0.34949679780420861</v>
      </c>
      <c r="N102" s="8">
        <v>300</v>
      </c>
      <c r="O102" s="17">
        <f t="shared" si="11"/>
        <v>0.27447392497712719</v>
      </c>
      <c r="P102" s="8"/>
      <c r="R102" s="37"/>
    </row>
    <row r="103" spans="1:18" ht="9.9499999999999993" customHeight="1" x14ac:dyDescent="0.3">
      <c r="A103" s="29">
        <v>12</v>
      </c>
      <c r="B103" s="29" t="s">
        <v>49</v>
      </c>
      <c r="C103" s="8">
        <v>72.23</v>
      </c>
      <c r="D103" s="13">
        <v>191</v>
      </c>
      <c r="E103" s="19">
        <v>191</v>
      </c>
      <c r="F103" s="14">
        <f t="shared" si="9"/>
        <v>2.6443306105496331</v>
      </c>
      <c r="G103" s="19">
        <v>65</v>
      </c>
      <c r="H103" s="22">
        <v>0.34031413612565448</v>
      </c>
      <c r="I103" s="8"/>
      <c r="J103" s="19">
        <v>54</v>
      </c>
      <c r="K103" s="22">
        <f>J103/G103</f>
        <v>0.83076923076923082</v>
      </c>
      <c r="L103" s="8">
        <v>66</v>
      </c>
      <c r="M103" s="16">
        <f t="shared" si="10"/>
        <v>0.34554973821989526</v>
      </c>
      <c r="N103" s="8">
        <v>65</v>
      </c>
      <c r="O103" s="17">
        <f t="shared" si="11"/>
        <v>0.34031413612565448</v>
      </c>
      <c r="P103" s="8"/>
      <c r="R103" s="36"/>
    </row>
    <row r="104" spans="1:18" ht="9.9499999999999993" customHeight="1" x14ac:dyDescent="0.3">
      <c r="A104" s="29">
        <v>13</v>
      </c>
      <c r="B104" s="29" t="s">
        <v>50</v>
      </c>
      <c r="C104" s="8">
        <v>162.51</v>
      </c>
      <c r="D104" s="13">
        <v>370</v>
      </c>
      <c r="E104" s="19">
        <v>370</v>
      </c>
      <c r="F104" s="14">
        <f t="shared" si="9"/>
        <v>2.2767829672020183</v>
      </c>
      <c r="G104" s="19">
        <v>80</v>
      </c>
      <c r="H104" s="22">
        <v>0.21621621621621623</v>
      </c>
      <c r="I104" s="8"/>
      <c r="J104" s="19">
        <v>0</v>
      </c>
      <c r="K104" s="22">
        <f>J104/G104</f>
        <v>0</v>
      </c>
      <c r="L104" s="8">
        <v>129</v>
      </c>
      <c r="M104" s="16">
        <f t="shared" si="10"/>
        <v>0.34864864864864864</v>
      </c>
      <c r="N104" s="8">
        <v>80</v>
      </c>
      <c r="O104" s="17">
        <f t="shared" si="11"/>
        <v>0.21621621621621623</v>
      </c>
      <c r="P104" s="8"/>
      <c r="R104" s="36"/>
    </row>
    <row r="105" spans="1:18" ht="9.9499999999999993" customHeight="1" x14ac:dyDescent="0.3">
      <c r="A105" s="29"/>
      <c r="B105" s="29" t="s">
        <v>19</v>
      </c>
      <c r="C105" s="8"/>
      <c r="D105" s="13"/>
      <c r="E105" s="19"/>
      <c r="F105" s="14"/>
      <c r="G105" s="19"/>
      <c r="H105" s="22"/>
      <c r="I105" s="8"/>
      <c r="J105" s="19"/>
      <c r="K105" s="22"/>
      <c r="L105" s="8"/>
      <c r="M105" s="16"/>
      <c r="N105" s="8"/>
      <c r="O105" s="17"/>
      <c r="P105" s="8"/>
      <c r="R105" s="36"/>
    </row>
    <row r="106" spans="1:18" ht="9.9499999999999993" customHeight="1" x14ac:dyDescent="0.3">
      <c r="A106" s="60">
        <v>14</v>
      </c>
      <c r="B106" s="60" t="s">
        <v>178</v>
      </c>
      <c r="C106" s="8">
        <v>86.94</v>
      </c>
      <c r="D106" s="13"/>
      <c r="E106" s="19"/>
      <c r="F106" s="14">
        <v>0</v>
      </c>
      <c r="G106" s="19">
        <v>0</v>
      </c>
      <c r="H106" s="22">
        <v>0</v>
      </c>
      <c r="I106" s="8"/>
      <c r="J106" s="19">
        <v>0</v>
      </c>
      <c r="K106" s="22">
        <v>0</v>
      </c>
      <c r="L106" s="8">
        <v>0</v>
      </c>
      <c r="M106" s="16">
        <v>0</v>
      </c>
      <c r="N106" s="8">
        <v>0</v>
      </c>
      <c r="O106" s="17">
        <v>0</v>
      </c>
      <c r="P106" s="8"/>
      <c r="R106" s="36"/>
    </row>
    <row r="107" spans="1:18" ht="9.9499999999999993" customHeight="1" x14ac:dyDescent="0.3">
      <c r="A107" s="29">
        <v>15</v>
      </c>
      <c r="B107" s="29" t="s">
        <v>181</v>
      </c>
      <c r="C107" s="8">
        <v>14.57</v>
      </c>
      <c r="D107" s="13">
        <v>52</v>
      </c>
      <c r="E107" s="19">
        <v>52</v>
      </c>
      <c r="F107" s="14">
        <f t="shared" si="9"/>
        <v>3.568977350720659</v>
      </c>
      <c r="G107" s="19">
        <v>18</v>
      </c>
      <c r="H107" s="22">
        <v>0.34615384615384615</v>
      </c>
      <c r="I107" s="8"/>
      <c r="J107" s="19">
        <v>11</v>
      </c>
      <c r="K107" s="22">
        <f t="shared" ref="K107:K110" si="14">J107/G107</f>
        <v>0.61111111111111116</v>
      </c>
      <c r="L107" s="8">
        <v>18</v>
      </c>
      <c r="M107" s="16">
        <f t="shared" si="10"/>
        <v>0.34615384615384615</v>
      </c>
      <c r="N107" s="8">
        <v>18</v>
      </c>
      <c r="O107" s="17">
        <f t="shared" si="11"/>
        <v>0.34615384615384615</v>
      </c>
      <c r="P107" s="8"/>
      <c r="R107" s="36"/>
    </row>
    <row r="108" spans="1:18" ht="9.9499999999999993" customHeight="1" x14ac:dyDescent="0.3">
      <c r="A108" s="29">
        <v>16</v>
      </c>
      <c r="B108" s="29" t="s">
        <v>179</v>
      </c>
      <c r="C108" s="8">
        <v>15.02</v>
      </c>
      <c r="D108" s="13">
        <v>38</v>
      </c>
      <c r="E108" s="19">
        <v>38</v>
      </c>
      <c r="F108" s="14">
        <f t="shared" si="9"/>
        <v>2.5299600532623168</v>
      </c>
      <c r="G108" s="19">
        <v>13</v>
      </c>
      <c r="H108" s="22">
        <v>0.34210526315789475</v>
      </c>
      <c r="I108" s="8"/>
      <c r="J108" s="19">
        <v>10</v>
      </c>
      <c r="K108" s="22">
        <f t="shared" si="14"/>
        <v>0.76923076923076927</v>
      </c>
      <c r="L108" s="8">
        <v>13</v>
      </c>
      <c r="M108" s="16">
        <v>0.35</v>
      </c>
      <c r="N108" s="8">
        <v>13</v>
      </c>
      <c r="O108" s="17">
        <f t="shared" si="11"/>
        <v>0.34210526315789475</v>
      </c>
      <c r="P108" s="8"/>
      <c r="R108" s="36"/>
    </row>
    <row r="109" spans="1:18" ht="9.9499999999999993" customHeight="1" x14ac:dyDescent="0.3">
      <c r="A109" s="29">
        <v>17</v>
      </c>
      <c r="B109" s="29" t="s">
        <v>180</v>
      </c>
      <c r="C109" s="8">
        <v>46.79</v>
      </c>
      <c r="D109" s="13">
        <v>56</v>
      </c>
      <c r="E109" s="19">
        <v>56</v>
      </c>
      <c r="F109" s="14">
        <f t="shared" si="9"/>
        <v>1.1968369309681557</v>
      </c>
      <c r="G109" s="19">
        <v>19</v>
      </c>
      <c r="H109" s="22">
        <v>0.3392857142857143</v>
      </c>
      <c r="I109" s="8"/>
      <c r="J109" s="19">
        <v>6</v>
      </c>
      <c r="K109" s="22">
        <f t="shared" si="14"/>
        <v>0.31578947368421051</v>
      </c>
      <c r="L109" s="8">
        <v>19</v>
      </c>
      <c r="M109" s="16">
        <v>0.35</v>
      </c>
      <c r="N109" s="8">
        <v>19</v>
      </c>
      <c r="O109" s="17">
        <f t="shared" si="11"/>
        <v>0.3392857142857143</v>
      </c>
      <c r="P109" s="8"/>
      <c r="R109" s="36"/>
    </row>
    <row r="110" spans="1:18" ht="9.9499999999999993" customHeight="1" x14ac:dyDescent="0.3">
      <c r="A110" s="29">
        <v>18</v>
      </c>
      <c r="B110" s="29" t="s">
        <v>182</v>
      </c>
      <c r="C110" s="8">
        <v>9.3000000000000007</v>
      </c>
      <c r="D110" s="13">
        <v>33</v>
      </c>
      <c r="E110" s="19">
        <v>33</v>
      </c>
      <c r="F110" s="14">
        <f t="shared" si="9"/>
        <v>3.5483870967741931</v>
      </c>
      <c r="G110" s="19">
        <v>11</v>
      </c>
      <c r="H110" s="22">
        <v>0.33333333333333331</v>
      </c>
      <c r="I110" s="8"/>
      <c r="J110" s="19">
        <v>5</v>
      </c>
      <c r="K110" s="22">
        <f t="shared" si="14"/>
        <v>0.45454545454545453</v>
      </c>
      <c r="L110" s="8">
        <v>11</v>
      </c>
      <c r="M110" s="16">
        <v>0.35</v>
      </c>
      <c r="N110" s="8">
        <v>11</v>
      </c>
      <c r="O110" s="17">
        <f t="shared" si="11"/>
        <v>0.33333333333333331</v>
      </c>
      <c r="P110" s="8"/>
      <c r="R110" s="36"/>
    </row>
    <row r="111" spans="1:18" ht="47.25" customHeight="1" x14ac:dyDescent="0.3">
      <c r="A111" s="29">
        <v>19</v>
      </c>
      <c r="B111" s="29" t="s">
        <v>159</v>
      </c>
      <c r="C111" s="8"/>
      <c r="D111" s="13"/>
      <c r="E111" s="19"/>
      <c r="F111" s="14"/>
      <c r="G111" s="19"/>
      <c r="H111" s="22"/>
      <c r="I111" s="8"/>
      <c r="J111" s="19"/>
      <c r="K111" s="44"/>
      <c r="L111" s="8"/>
      <c r="M111" s="16"/>
      <c r="N111" s="8"/>
      <c r="O111" s="17"/>
      <c r="P111" s="8"/>
      <c r="R111" s="36"/>
    </row>
    <row r="112" spans="1:18" s="26" customFormat="1" ht="9.9499999999999993" customHeight="1" x14ac:dyDescent="0.3">
      <c r="A112" s="84" t="s">
        <v>51</v>
      </c>
      <c r="B112" s="85"/>
      <c r="C112" s="25">
        <f>SUM(C110,C109,C108,C107,C106,C104,C103,C102,C101,C100,C99,C98,C97,C95,C94,C93,C92,C91,C90,C89,C88,C87,C86,C84,C83)</f>
        <v>5754.5700000000006</v>
      </c>
      <c r="D112" s="6">
        <v>11951</v>
      </c>
      <c r="E112" s="4">
        <f>SUM(E83:E111)</f>
        <v>11951</v>
      </c>
      <c r="F112" s="43">
        <f t="shared" si="9"/>
        <v>2.0767841906519511</v>
      </c>
      <c r="G112" s="18">
        <f>SUM(G83:G111)</f>
        <v>3625</v>
      </c>
      <c r="H112" s="44">
        <v>0.30332189774914231</v>
      </c>
      <c r="I112" s="18">
        <v>0</v>
      </c>
      <c r="J112" s="4">
        <f>SUM(J83:J111)</f>
        <v>2240</v>
      </c>
      <c r="K112" s="44">
        <f>J112/G112</f>
        <v>0.61793103448275866</v>
      </c>
      <c r="L112" s="18">
        <f>SUM(L83:L111)</f>
        <v>4172</v>
      </c>
      <c r="M112" s="44">
        <f>L112/E112</f>
        <v>0.34909212618190949</v>
      </c>
      <c r="N112" s="18">
        <f>SUM(N83:N111)</f>
        <v>3625</v>
      </c>
      <c r="O112" s="45">
        <f t="shared" si="11"/>
        <v>0.30332189774914231</v>
      </c>
      <c r="P112" s="18">
        <f>SUM(P83:P111)</f>
        <v>0</v>
      </c>
      <c r="R112" s="38"/>
    </row>
    <row r="113" spans="1:18" ht="9.9499999999999993" customHeight="1" x14ac:dyDescent="0.3">
      <c r="A113" s="82" t="s">
        <v>52</v>
      </c>
      <c r="B113" s="83"/>
      <c r="C113" s="8"/>
      <c r="D113" s="13"/>
      <c r="E113" s="19"/>
      <c r="F113" s="14"/>
      <c r="G113" s="19"/>
      <c r="H113" s="22"/>
      <c r="I113" s="8"/>
      <c r="J113" s="19"/>
      <c r="K113" s="22"/>
      <c r="L113" s="8"/>
      <c r="M113" s="16"/>
      <c r="N113" s="8"/>
      <c r="O113" s="17"/>
      <c r="P113" s="8"/>
      <c r="R113" s="36"/>
    </row>
    <row r="114" spans="1:18" ht="9.9499999999999993" customHeight="1" x14ac:dyDescent="0.3">
      <c r="A114" s="29">
        <v>1</v>
      </c>
      <c r="B114" s="29" t="s">
        <v>154</v>
      </c>
      <c r="C114" s="8">
        <v>28.95</v>
      </c>
      <c r="D114" s="13">
        <v>110</v>
      </c>
      <c r="E114" s="19">
        <v>110</v>
      </c>
      <c r="F114" s="14">
        <f t="shared" si="9"/>
        <v>3.7996545768566494</v>
      </c>
      <c r="G114" s="19">
        <v>38</v>
      </c>
      <c r="H114" s="22">
        <v>0.34545454545454546</v>
      </c>
      <c r="I114" s="8"/>
      <c r="J114" s="19">
        <v>14</v>
      </c>
      <c r="K114" s="22">
        <f>J114/G114</f>
        <v>0.36842105263157893</v>
      </c>
      <c r="L114" s="8">
        <v>38</v>
      </c>
      <c r="M114" s="16">
        <f t="shared" si="10"/>
        <v>0.34545454545454546</v>
      </c>
      <c r="N114" s="8">
        <v>38</v>
      </c>
      <c r="O114" s="17">
        <f t="shared" si="11"/>
        <v>0.34545454545454546</v>
      </c>
      <c r="P114" s="8"/>
      <c r="R114" s="36"/>
    </row>
    <row r="115" spans="1:18" s="9" customFormat="1" ht="9.9499999999999993" customHeight="1" x14ac:dyDescent="0.3">
      <c r="A115" s="29">
        <v>2</v>
      </c>
      <c r="B115" s="29" t="s">
        <v>168</v>
      </c>
      <c r="C115" s="8">
        <v>25.16</v>
      </c>
      <c r="D115" s="13">
        <v>184</v>
      </c>
      <c r="E115" s="19">
        <v>184</v>
      </c>
      <c r="F115" s="14">
        <f t="shared" si="9"/>
        <v>7.3131955484896665</v>
      </c>
      <c r="G115" s="19">
        <v>43</v>
      </c>
      <c r="H115" s="22">
        <v>0.23369565217391305</v>
      </c>
      <c r="I115" s="8"/>
      <c r="J115" s="19">
        <v>30</v>
      </c>
      <c r="K115" s="22">
        <f>J115/G115</f>
        <v>0.69767441860465118</v>
      </c>
      <c r="L115" s="8">
        <v>64</v>
      </c>
      <c r="M115" s="16">
        <f t="shared" si="10"/>
        <v>0.34782608695652173</v>
      </c>
      <c r="N115" s="8">
        <v>43</v>
      </c>
      <c r="O115" s="17">
        <f t="shared" si="11"/>
        <v>0.23369565217391305</v>
      </c>
      <c r="P115" s="8"/>
      <c r="R115" s="37"/>
    </row>
    <row r="116" spans="1:18" ht="9.9499999999999993" customHeight="1" x14ac:dyDescent="0.3">
      <c r="A116" s="29">
        <v>3</v>
      </c>
      <c r="B116" s="29" t="s">
        <v>53</v>
      </c>
      <c r="C116" s="8"/>
      <c r="D116" s="13"/>
      <c r="E116" s="19"/>
      <c r="F116" s="14"/>
      <c r="G116" s="19"/>
      <c r="H116" s="22"/>
      <c r="I116" s="8"/>
      <c r="J116" s="19"/>
      <c r="K116" s="22"/>
      <c r="L116" s="8"/>
      <c r="M116" s="16"/>
      <c r="N116" s="8"/>
      <c r="O116" s="17"/>
      <c r="P116" s="8"/>
      <c r="R116" s="36"/>
    </row>
    <row r="117" spans="1:18" ht="9.9499999999999993" customHeight="1" x14ac:dyDescent="0.3">
      <c r="A117" s="29"/>
      <c r="B117" s="29" t="s">
        <v>248</v>
      </c>
      <c r="C117" s="8">
        <v>353.71</v>
      </c>
      <c r="D117" s="13">
        <v>1264</v>
      </c>
      <c r="E117" s="19">
        <v>1264</v>
      </c>
      <c r="F117" s="14">
        <f t="shared" si="9"/>
        <v>3.5735489525317354</v>
      </c>
      <c r="G117" s="19">
        <v>442</v>
      </c>
      <c r="H117" s="22">
        <v>0.34968354430379744</v>
      </c>
      <c r="I117" s="8"/>
      <c r="J117" s="19">
        <v>185</v>
      </c>
      <c r="K117" s="22">
        <f>J117/G117</f>
        <v>0.41855203619909503</v>
      </c>
      <c r="L117" s="8">
        <v>442</v>
      </c>
      <c r="M117" s="16">
        <f t="shared" si="10"/>
        <v>0.34968354430379744</v>
      </c>
      <c r="N117" s="8">
        <v>442</v>
      </c>
      <c r="O117" s="17">
        <f t="shared" si="11"/>
        <v>0.34968354430379744</v>
      </c>
      <c r="P117" s="8"/>
      <c r="R117" s="36"/>
    </row>
    <row r="118" spans="1:18" s="26" customFormat="1" ht="9.9499999999999993" customHeight="1" x14ac:dyDescent="0.3">
      <c r="A118" s="84" t="s">
        <v>54</v>
      </c>
      <c r="B118" s="85"/>
      <c r="C118" s="18">
        <f>SUM(C114:C117)</f>
        <v>407.82</v>
      </c>
      <c r="D118" s="42">
        <v>1558</v>
      </c>
      <c r="E118" s="4">
        <f>SUM(E114:E117)</f>
        <v>1558</v>
      </c>
      <c r="F118" s="43">
        <f t="shared" si="9"/>
        <v>3.8203128831347164</v>
      </c>
      <c r="G118" s="18">
        <f>SUM(G114:G117)</f>
        <v>523</v>
      </c>
      <c r="H118" s="44">
        <v>0.33568677792041079</v>
      </c>
      <c r="I118" s="18">
        <v>0</v>
      </c>
      <c r="J118" s="4">
        <f>SUM(J114:J117)</f>
        <v>229</v>
      </c>
      <c r="K118" s="44">
        <f>J118/G118</f>
        <v>0.4378585086042065</v>
      </c>
      <c r="L118" s="18">
        <f>SUM(L114:L117)</f>
        <v>544</v>
      </c>
      <c r="M118" s="44">
        <f>L118/E118</f>
        <v>0.34916559691912707</v>
      </c>
      <c r="N118" s="18">
        <f>SUM(N114:N117)</f>
        <v>523</v>
      </c>
      <c r="O118" s="45">
        <f t="shared" si="11"/>
        <v>0.33568677792041079</v>
      </c>
      <c r="P118" s="18">
        <f>SUM(P114:P117)</f>
        <v>0</v>
      </c>
      <c r="R118" s="38"/>
    </row>
    <row r="119" spans="1:18" ht="9.9499999999999993" customHeight="1" x14ac:dyDescent="0.3">
      <c r="A119" s="82" t="s">
        <v>55</v>
      </c>
      <c r="B119" s="83"/>
      <c r="C119" s="8"/>
      <c r="D119" s="13"/>
      <c r="E119" s="19"/>
      <c r="F119" s="14"/>
      <c r="G119" s="19"/>
      <c r="H119" s="22"/>
      <c r="I119" s="8"/>
      <c r="J119" s="19"/>
      <c r="K119" s="22"/>
      <c r="L119" s="8"/>
      <c r="M119" s="16"/>
      <c r="N119" s="8"/>
      <c r="O119" s="17"/>
      <c r="P119" s="8"/>
      <c r="R119" s="36"/>
    </row>
    <row r="120" spans="1:18" ht="9.75" customHeight="1" x14ac:dyDescent="0.3">
      <c r="A120" s="29">
        <v>1</v>
      </c>
      <c r="B120" s="29" t="s">
        <v>56</v>
      </c>
      <c r="C120" s="8"/>
      <c r="D120" s="13"/>
      <c r="E120" s="19"/>
      <c r="F120" s="14"/>
      <c r="G120" s="19"/>
      <c r="H120" s="22"/>
      <c r="I120" s="8"/>
      <c r="J120" s="19"/>
      <c r="K120" s="22"/>
      <c r="L120" s="8"/>
      <c r="M120" s="16"/>
      <c r="N120" s="8"/>
      <c r="O120" s="17"/>
      <c r="P120" s="8"/>
      <c r="R120" s="36"/>
    </row>
    <row r="121" spans="1:18" s="9" customFormat="1" ht="9.9499999999999993" customHeight="1" x14ac:dyDescent="0.3">
      <c r="A121" s="29"/>
      <c r="B121" s="29" t="s">
        <v>249</v>
      </c>
      <c r="C121" s="8">
        <v>2015.36</v>
      </c>
      <c r="D121" s="20">
        <v>6808</v>
      </c>
      <c r="E121" s="19">
        <v>6808</v>
      </c>
      <c r="F121" s="14">
        <f t="shared" si="9"/>
        <v>3.3780565258812323</v>
      </c>
      <c r="G121" s="19">
        <v>1500</v>
      </c>
      <c r="H121" s="22">
        <v>0.22032902467685075</v>
      </c>
      <c r="I121" s="8"/>
      <c r="J121" s="19">
        <v>1243</v>
      </c>
      <c r="K121" s="22">
        <f>J121/G121</f>
        <v>0.82866666666666666</v>
      </c>
      <c r="L121" s="8">
        <v>2382</v>
      </c>
      <c r="M121" s="16">
        <f t="shared" si="10"/>
        <v>0.34988249118683901</v>
      </c>
      <c r="N121" s="8">
        <v>1500</v>
      </c>
      <c r="O121" s="17">
        <f t="shared" si="11"/>
        <v>0.22032902467685075</v>
      </c>
      <c r="P121" s="8"/>
      <c r="R121" s="37"/>
    </row>
    <row r="122" spans="1:18" s="9" customFormat="1" ht="9.9499999999999993" customHeight="1" x14ac:dyDescent="0.3">
      <c r="A122" s="29"/>
      <c r="B122" s="29" t="s">
        <v>250</v>
      </c>
      <c r="C122" s="8">
        <v>74.36</v>
      </c>
      <c r="D122" s="13">
        <v>178</v>
      </c>
      <c r="E122" s="19">
        <v>178</v>
      </c>
      <c r="F122" s="14">
        <f t="shared" si="9"/>
        <v>2.3937600860677786</v>
      </c>
      <c r="G122" s="19">
        <v>50</v>
      </c>
      <c r="H122" s="22">
        <v>0.2808988764044944</v>
      </c>
      <c r="I122" s="8"/>
      <c r="J122" s="19">
        <v>26</v>
      </c>
      <c r="K122" s="22">
        <f>J122/G122</f>
        <v>0.52</v>
      </c>
      <c r="L122" s="8">
        <v>62</v>
      </c>
      <c r="M122" s="16">
        <f t="shared" si="10"/>
        <v>0.34831460674157305</v>
      </c>
      <c r="N122" s="8">
        <v>50</v>
      </c>
      <c r="O122" s="17">
        <f t="shared" si="11"/>
        <v>0.2808988764044944</v>
      </c>
      <c r="P122" s="8"/>
      <c r="R122" s="37"/>
    </row>
    <row r="123" spans="1:18" s="9" customFormat="1" ht="9.9499999999999993" customHeight="1" x14ac:dyDescent="0.3">
      <c r="A123" s="29">
        <v>2</v>
      </c>
      <c r="B123" s="29" t="s">
        <v>57</v>
      </c>
      <c r="C123" s="8">
        <v>20.85</v>
      </c>
      <c r="D123" s="13">
        <v>161</v>
      </c>
      <c r="E123" s="19">
        <v>161</v>
      </c>
      <c r="F123" s="14">
        <f t="shared" si="9"/>
        <v>7.7218225419664259</v>
      </c>
      <c r="G123" s="19">
        <v>45</v>
      </c>
      <c r="H123" s="22">
        <v>0.27950310559006208</v>
      </c>
      <c r="I123" s="8"/>
      <c r="J123" s="19">
        <v>20</v>
      </c>
      <c r="K123" s="22">
        <f>J123/G123</f>
        <v>0.44444444444444442</v>
      </c>
      <c r="L123" s="8">
        <v>56</v>
      </c>
      <c r="M123" s="16">
        <f t="shared" si="10"/>
        <v>0.34782608695652173</v>
      </c>
      <c r="N123" s="8">
        <v>45</v>
      </c>
      <c r="O123" s="17">
        <f t="shared" si="11"/>
        <v>0.27950310559006208</v>
      </c>
      <c r="P123" s="8"/>
      <c r="R123" s="37"/>
    </row>
    <row r="124" spans="1:18" s="9" customFormat="1" ht="9.9499999999999993" customHeight="1" x14ac:dyDescent="0.3">
      <c r="A124" s="29">
        <v>3</v>
      </c>
      <c r="B124" s="29" t="s">
        <v>58</v>
      </c>
      <c r="C124" s="8"/>
      <c r="D124" s="13"/>
      <c r="E124" s="19"/>
      <c r="F124" s="14"/>
      <c r="G124" s="19"/>
      <c r="H124" s="22"/>
      <c r="I124" s="8"/>
      <c r="J124" s="19"/>
      <c r="K124" s="22"/>
      <c r="L124" s="8"/>
      <c r="M124" s="16"/>
      <c r="N124" s="8"/>
      <c r="O124" s="17"/>
      <c r="P124" s="8"/>
      <c r="R124" s="37"/>
    </row>
    <row r="125" spans="1:18" s="9" customFormat="1" ht="9.9499999999999993" customHeight="1" x14ac:dyDescent="0.3">
      <c r="A125" s="33"/>
      <c r="B125" s="33" t="s">
        <v>251</v>
      </c>
      <c r="C125" s="8">
        <v>175.25</v>
      </c>
      <c r="D125" s="13">
        <v>276</v>
      </c>
      <c r="E125" s="19">
        <v>276</v>
      </c>
      <c r="F125" s="14">
        <f t="shared" si="9"/>
        <v>1.5748930099857346</v>
      </c>
      <c r="G125" s="19">
        <v>55</v>
      </c>
      <c r="H125" s="22">
        <v>0.19927536231884058</v>
      </c>
      <c r="I125" s="8"/>
      <c r="J125" s="19">
        <v>12</v>
      </c>
      <c r="K125" s="22">
        <f t="shared" ref="K125:K126" si="15">J125/G125</f>
        <v>0.21818181818181817</v>
      </c>
      <c r="L125" s="8">
        <v>96</v>
      </c>
      <c r="M125" s="16">
        <f t="shared" si="10"/>
        <v>0.34782608695652173</v>
      </c>
      <c r="N125" s="8">
        <v>55</v>
      </c>
      <c r="O125" s="17">
        <f t="shared" si="11"/>
        <v>0.19927536231884058</v>
      </c>
      <c r="P125" s="8"/>
      <c r="R125" s="37"/>
    </row>
    <row r="126" spans="1:18" s="9" customFormat="1" ht="9.9499999999999993" customHeight="1" x14ac:dyDescent="0.3">
      <c r="A126" s="33"/>
      <c r="B126" s="33" t="s">
        <v>252</v>
      </c>
      <c r="C126" s="8">
        <v>121.07</v>
      </c>
      <c r="D126" s="13">
        <v>75</v>
      </c>
      <c r="E126" s="19">
        <v>75</v>
      </c>
      <c r="F126" s="14">
        <f t="shared" si="9"/>
        <v>0.61947633600396468</v>
      </c>
      <c r="G126" s="19">
        <v>25</v>
      </c>
      <c r="H126" s="22">
        <v>0.33333333333333331</v>
      </c>
      <c r="I126" s="8"/>
      <c r="J126" s="19">
        <v>20</v>
      </c>
      <c r="K126" s="22">
        <f t="shared" si="15"/>
        <v>0.8</v>
      </c>
      <c r="L126" s="8">
        <v>26</v>
      </c>
      <c r="M126" s="16">
        <f t="shared" si="10"/>
        <v>0.34666666666666668</v>
      </c>
      <c r="N126" s="8">
        <v>25</v>
      </c>
      <c r="O126" s="17">
        <f t="shared" si="11"/>
        <v>0.33333333333333331</v>
      </c>
      <c r="P126" s="8"/>
      <c r="R126" s="37"/>
    </row>
    <row r="127" spans="1:18" s="9" customFormat="1" ht="48" customHeight="1" x14ac:dyDescent="0.3">
      <c r="A127" s="31">
        <v>4</v>
      </c>
      <c r="B127" s="31" t="s">
        <v>159</v>
      </c>
      <c r="C127" s="8"/>
      <c r="D127" s="13"/>
      <c r="E127" s="19"/>
      <c r="F127" s="14"/>
      <c r="G127" s="19"/>
      <c r="H127" s="22"/>
      <c r="I127" s="8"/>
      <c r="J127" s="19"/>
      <c r="K127" s="22"/>
      <c r="L127" s="8"/>
      <c r="M127" s="16"/>
      <c r="N127" s="8"/>
      <c r="O127" s="17"/>
      <c r="P127" s="8"/>
      <c r="R127" s="37"/>
    </row>
    <row r="128" spans="1:18" s="26" customFormat="1" ht="9.9499999999999993" customHeight="1" x14ac:dyDescent="0.3">
      <c r="A128" s="75" t="s">
        <v>59</v>
      </c>
      <c r="B128" s="75"/>
      <c r="C128" s="18">
        <f>SUM(C126,C125,C123,C122,C121)</f>
        <v>2406.89</v>
      </c>
      <c r="D128" s="4">
        <v>7498</v>
      </c>
      <c r="E128" s="4">
        <f>SUM(E121:E127)</f>
        <v>7498</v>
      </c>
      <c r="F128" s="43">
        <f t="shared" si="9"/>
        <v>3.1152233795478814</v>
      </c>
      <c r="G128" s="18">
        <f>SUM(G121:G127)</f>
        <v>1675</v>
      </c>
      <c r="H128" s="44">
        <v>0.22339290477460655</v>
      </c>
      <c r="I128" s="18">
        <v>0</v>
      </c>
      <c r="J128" s="4">
        <f>SUM(J121:J127)</f>
        <v>1321</v>
      </c>
      <c r="K128" s="44">
        <f>J128/G128</f>
        <v>0.78865671641791046</v>
      </c>
      <c r="L128" s="18">
        <f>SUM(L121:L127)</f>
        <v>2622</v>
      </c>
      <c r="M128" s="44">
        <f>L128/E128</f>
        <v>0.34969325153374231</v>
      </c>
      <c r="N128" s="18">
        <f>SUM(N121:N127)</f>
        <v>1675</v>
      </c>
      <c r="O128" s="45">
        <f t="shared" si="11"/>
        <v>0.22339290477460655</v>
      </c>
      <c r="P128" s="18">
        <f>SUM(P121:P127)</f>
        <v>0</v>
      </c>
      <c r="R128" s="38"/>
    </row>
    <row r="129" spans="1:18" ht="9.9499999999999993" customHeight="1" x14ac:dyDescent="0.3">
      <c r="A129" s="79" t="s">
        <v>60</v>
      </c>
      <c r="B129" s="79"/>
      <c r="C129" s="8"/>
      <c r="D129" s="13"/>
      <c r="E129" s="19"/>
      <c r="F129" s="14"/>
      <c r="G129" s="19"/>
      <c r="H129" s="22"/>
      <c r="I129" s="8"/>
      <c r="J129" s="19"/>
      <c r="K129" s="22"/>
      <c r="L129" s="8"/>
      <c r="M129" s="16"/>
      <c r="N129" s="8"/>
      <c r="O129" s="17"/>
      <c r="P129" s="8"/>
      <c r="R129" s="36"/>
    </row>
    <row r="130" spans="1:18" ht="9.9499999999999993" customHeight="1" x14ac:dyDescent="0.3">
      <c r="A130" s="29">
        <v>1</v>
      </c>
      <c r="B130" s="29" t="s">
        <v>61</v>
      </c>
      <c r="C130" s="8"/>
      <c r="D130" s="13"/>
      <c r="E130" s="19"/>
      <c r="F130" s="14"/>
      <c r="G130" s="19"/>
      <c r="H130" s="22"/>
      <c r="I130" s="8"/>
      <c r="J130" s="19"/>
      <c r="K130" s="22"/>
      <c r="L130" s="8"/>
      <c r="M130" s="16"/>
      <c r="N130" s="8"/>
      <c r="O130" s="17"/>
      <c r="P130" s="8"/>
      <c r="R130" s="36"/>
    </row>
    <row r="131" spans="1:18" ht="9.9499999999999993" customHeight="1" x14ac:dyDescent="0.3">
      <c r="A131" s="29"/>
      <c r="B131" s="29" t="s">
        <v>253</v>
      </c>
      <c r="C131" s="8">
        <v>22.32</v>
      </c>
      <c r="D131" s="13">
        <v>90</v>
      </c>
      <c r="E131" s="19">
        <v>90</v>
      </c>
      <c r="F131" s="14">
        <f t="shared" si="9"/>
        <v>4.032258064516129</v>
      </c>
      <c r="G131" s="19">
        <v>25</v>
      </c>
      <c r="H131" s="22">
        <v>0.27777777777777779</v>
      </c>
      <c r="I131" s="8"/>
      <c r="J131" s="19">
        <v>20</v>
      </c>
      <c r="K131" s="22">
        <f>J131/G131</f>
        <v>0.8</v>
      </c>
      <c r="L131" s="8">
        <v>31</v>
      </c>
      <c r="M131" s="16">
        <v>0.35</v>
      </c>
      <c r="N131" s="8">
        <v>25</v>
      </c>
      <c r="O131" s="17">
        <f t="shared" si="11"/>
        <v>0.27777777777777779</v>
      </c>
      <c r="P131" s="8"/>
      <c r="R131" s="36"/>
    </row>
    <row r="132" spans="1:18" ht="9.9499999999999993" customHeight="1" x14ac:dyDescent="0.3">
      <c r="A132" s="29">
        <v>2</v>
      </c>
      <c r="B132" s="29" t="s">
        <v>62</v>
      </c>
      <c r="C132" s="8"/>
      <c r="D132" s="13"/>
      <c r="E132" s="19"/>
      <c r="F132" s="14"/>
      <c r="G132" s="19"/>
      <c r="H132" s="22"/>
      <c r="I132" s="8"/>
      <c r="J132" s="19"/>
      <c r="K132" s="22"/>
      <c r="L132" s="8"/>
      <c r="M132" s="16"/>
      <c r="N132" s="8"/>
      <c r="O132" s="17"/>
      <c r="P132" s="8"/>
      <c r="R132" s="36"/>
    </row>
    <row r="133" spans="1:18" ht="9.9499999999999993" customHeight="1" x14ac:dyDescent="0.3">
      <c r="A133" s="29"/>
      <c r="B133" s="29" t="s">
        <v>254</v>
      </c>
      <c r="C133" s="8">
        <v>145.66999999999999</v>
      </c>
      <c r="D133" s="13">
        <v>1293</v>
      </c>
      <c r="E133" s="19">
        <v>1293</v>
      </c>
      <c r="F133" s="14">
        <f t="shared" si="9"/>
        <v>8.8762270886249759</v>
      </c>
      <c r="G133" s="19">
        <v>452</v>
      </c>
      <c r="H133" s="22">
        <v>0.34957463263727767</v>
      </c>
      <c r="I133" s="8"/>
      <c r="J133" s="19">
        <v>356</v>
      </c>
      <c r="K133" s="22">
        <f>J133/G133</f>
        <v>0.78761061946902655</v>
      </c>
      <c r="L133" s="8">
        <v>452</v>
      </c>
      <c r="M133" s="16">
        <f t="shared" si="10"/>
        <v>0.34957463263727767</v>
      </c>
      <c r="N133" s="8">
        <v>452</v>
      </c>
      <c r="O133" s="17">
        <f t="shared" si="11"/>
        <v>0.34957463263727767</v>
      </c>
      <c r="P133" s="8"/>
      <c r="R133" s="36"/>
    </row>
    <row r="134" spans="1:18" ht="9.9499999999999993" customHeight="1" x14ac:dyDescent="0.3">
      <c r="A134" s="29">
        <v>3</v>
      </c>
      <c r="B134" s="29" t="s">
        <v>63</v>
      </c>
      <c r="C134" s="8"/>
      <c r="D134" s="13"/>
      <c r="E134" s="19"/>
      <c r="F134" s="14"/>
      <c r="G134" s="19"/>
      <c r="H134" s="22"/>
      <c r="I134" s="8"/>
      <c r="J134" s="19"/>
      <c r="K134" s="22"/>
      <c r="L134" s="8"/>
      <c r="M134" s="16"/>
      <c r="N134" s="8"/>
      <c r="O134" s="17"/>
      <c r="P134" s="8"/>
      <c r="R134" s="36"/>
    </row>
    <row r="135" spans="1:18" ht="9.9499999999999993" customHeight="1" x14ac:dyDescent="0.3">
      <c r="A135" s="29"/>
      <c r="B135" s="29" t="s">
        <v>255</v>
      </c>
      <c r="C135" s="8">
        <v>200.1</v>
      </c>
      <c r="D135" s="13">
        <v>1651</v>
      </c>
      <c r="E135" s="19">
        <v>1651</v>
      </c>
      <c r="F135" s="14">
        <f t="shared" si="9"/>
        <v>8.2508745627186411</v>
      </c>
      <c r="G135" s="19">
        <v>577</v>
      </c>
      <c r="H135" s="22">
        <v>0.34948516050878253</v>
      </c>
      <c r="I135" s="8"/>
      <c r="J135" s="19">
        <v>499</v>
      </c>
      <c r="K135" s="22">
        <f>J135/G135</f>
        <v>0.86481802426343157</v>
      </c>
      <c r="L135" s="8">
        <v>577</v>
      </c>
      <c r="M135" s="16">
        <f t="shared" si="10"/>
        <v>0.34948516050878253</v>
      </c>
      <c r="N135" s="8">
        <v>577</v>
      </c>
      <c r="O135" s="17">
        <f t="shared" si="11"/>
        <v>0.34948516050878253</v>
      </c>
      <c r="P135" s="8"/>
      <c r="R135" s="36"/>
    </row>
    <row r="136" spans="1:18" ht="9.9499999999999993" customHeight="1" x14ac:dyDescent="0.3">
      <c r="A136" s="29">
        <v>4</v>
      </c>
      <c r="B136" s="29" t="s">
        <v>64</v>
      </c>
      <c r="C136" s="8"/>
      <c r="D136" s="13"/>
      <c r="E136" s="19"/>
      <c r="F136" s="14"/>
      <c r="G136" s="19"/>
      <c r="H136" s="22"/>
      <c r="I136" s="8"/>
      <c r="J136" s="19"/>
      <c r="K136" s="22"/>
      <c r="L136" s="8"/>
      <c r="M136" s="16"/>
      <c r="N136" s="8"/>
      <c r="O136" s="17"/>
      <c r="P136" s="8"/>
      <c r="R136" s="36"/>
    </row>
    <row r="137" spans="1:18" ht="9.9499999999999993" customHeight="1" x14ac:dyDescent="0.3">
      <c r="A137" s="29"/>
      <c r="B137" s="29" t="s">
        <v>256</v>
      </c>
      <c r="C137" s="8">
        <v>63.49</v>
      </c>
      <c r="D137" s="13">
        <v>596</v>
      </c>
      <c r="E137" s="19">
        <v>596</v>
      </c>
      <c r="F137" s="14">
        <f t="shared" si="9"/>
        <v>9.3873050874153403</v>
      </c>
      <c r="G137" s="19">
        <v>208</v>
      </c>
      <c r="H137" s="22">
        <v>0.34899328859060402</v>
      </c>
      <c r="I137" s="8"/>
      <c r="J137" s="19">
        <v>182</v>
      </c>
      <c r="K137" s="22">
        <f>J137/G137</f>
        <v>0.875</v>
      </c>
      <c r="L137" s="8">
        <v>208</v>
      </c>
      <c r="M137" s="16">
        <f t="shared" si="10"/>
        <v>0.34899328859060402</v>
      </c>
      <c r="N137" s="8">
        <v>208</v>
      </c>
      <c r="O137" s="17">
        <f t="shared" si="11"/>
        <v>0.34899328859060402</v>
      </c>
      <c r="P137" s="8"/>
      <c r="R137" s="36"/>
    </row>
    <row r="138" spans="1:18" s="9" customFormat="1" ht="9.9499999999999993" customHeight="1" x14ac:dyDescent="0.3">
      <c r="A138" s="29">
        <v>5</v>
      </c>
      <c r="B138" s="29" t="s">
        <v>65</v>
      </c>
      <c r="C138" s="8">
        <v>367.53</v>
      </c>
      <c r="D138" s="13">
        <v>229</v>
      </c>
      <c r="E138" s="19">
        <v>229</v>
      </c>
      <c r="F138" s="14">
        <f t="shared" si="9"/>
        <v>0.6230783881587898</v>
      </c>
      <c r="G138" s="19">
        <v>45</v>
      </c>
      <c r="H138" s="22">
        <v>0.1965065502183406</v>
      </c>
      <c r="I138" s="8"/>
      <c r="J138" s="19">
        <v>31</v>
      </c>
      <c r="K138" s="22">
        <f>J138/G138</f>
        <v>0.68888888888888888</v>
      </c>
      <c r="L138" s="8">
        <v>80</v>
      </c>
      <c r="M138" s="16">
        <f t="shared" si="10"/>
        <v>0.34934497816593885</v>
      </c>
      <c r="N138" s="8">
        <v>45</v>
      </c>
      <c r="O138" s="17">
        <f t="shared" si="11"/>
        <v>0.1965065502183406</v>
      </c>
      <c r="P138" s="8"/>
      <c r="R138" s="37"/>
    </row>
    <row r="139" spans="1:18" ht="9.9499999999999993" customHeight="1" x14ac:dyDescent="0.3">
      <c r="A139" s="29">
        <v>6</v>
      </c>
      <c r="B139" s="29" t="s">
        <v>66</v>
      </c>
      <c r="C139" s="8"/>
      <c r="D139" s="20"/>
      <c r="E139" s="19"/>
      <c r="F139" s="14"/>
      <c r="G139" s="19"/>
      <c r="H139" s="22"/>
      <c r="I139" s="8"/>
      <c r="J139" s="19"/>
      <c r="K139" s="22"/>
      <c r="L139" s="8"/>
      <c r="M139" s="16"/>
      <c r="N139" s="8"/>
      <c r="O139" s="17"/>
      <c r="P139" s="8"/>
      <c r="R139" s="36"/>
    </row>
    <row r="140" spans="1:18" ht="9.9499999999999993" customHeight="1" x14ac:dyDescent="0.3">
      <c r="A140" s="29"/>
      <c r="B140" s="29" t="s">
        <v>251</v>
      </c>
      <c r="C140" s="8">
        <v>376.48</v>
      </c>
      <c r="D140" s="20">
        <v>2417</v>
      </c>
      <c r="E140" s="19">
        <v>2417</v>
      </c>
      <c r="F140" s="14">
        <f t="shared" si="9"/>
        <v>6.4199957501062475</v>
      </c>
      <c r="G140" s="19">
        <v>700</v>
      </c>
      <c r="H140" s="22">
        <v>0.28961522548613983</v>
      </c>
      <c r="I140" s="8"/>
      <c r="J140" s="19">
        <v>540</v>
      </c>
      <c r="K140" s="22">
        <f t="shared" ref="K140:K141" si="16">J140/G140</f>
        <v>0.77142857142857146</v>
      </c>
      <c r="L140" s="8">
        <v>845</v>
      </c>
      <c r="M140" s="16">
        <f t="shared" si="10"/>
        <v>0.34960695076541165</v>
      </c>
      <c r="N140" s="8">
        <v>700</v>
      </c>
      <c r="O140" s="17">
        <f t="shared" si="11"/>
        <v>0.28961522548613983</v>
      </c>
      <c r="P140" s="8"/>
      <c r="R140" s="36"/>
    </row>
    <row r="141" spans="1:18" ht="9.9499999999999993" customHeight="1" x14ac:dyDescent="0.3">
      <c r="A141" s="29"/>
      <c r="B141" s="29" t="s">
        <v>252</v>
      </c>
      <c r="C141" s="8">
        <v>23.6</v>
      </c>
      <c r="D141" s="20">
        <v>79</v>
      </c>
      <c r="E141" s="19">
        <v>79</v>
      </c>
      <c r="F141" s="14">
        <f t="shared" si="9"/>
        <v>3.347457627118644</v>
      </c>
      <c r="G141" s="19">
        <v>27</v>
      </c>
      <c r="H141" s="22">
        <v>0.35</v>
      </c>
      <c r="I141" s="8"/>
      <c r="J141" s="19">
        <v>18</v>
      </c>
      <c r="K141" s="22">
        <f t="shared" si="16"/>
        <v>0.66666666666666663</v>
      </c>
      <c r="L141" s="8">
        <v>27</v>
      </c>
      <c r="M141" s="16">
        <v>0.35</v>
      </c>
      <c r="N141" s="8">
        <v>27</v>
      </c>
      <c r="O141" s="17">
        <v>0.35</v>
      </c>
      <c r="P141" s="8"/>
      <c r="R141" s="36"/>
    </row>
    <row r="142" spans="1:18" ht="9.9499999999999993" customHeight="1" x14ac:dyDescent="0.3">
      <c r="A142" s="29">
        <v>7</v>
      </c>
      <c r="B142" s="29" t="s">
        <v>67</v>
      </c>
      <c r="C142" s="8"/>
      <c r="D142" s="13"/>
      <c r="E142" s="19"/>
      <c r="F142" s="14"/>
      <c r="G142" s="19"/>
      <c r="H142" s="22"/>
      <c r="I142" s="8"/>
      <c r="J142" s="19"/>
      <c r="K142" s="22"/>
      <c r="L142" s="8"/>
      <c r="M142" s="16"/>
      <c r="N142" s="8"/>
      <c r="O142" s="17"/>
      <c r="P142" s="8"/>
      <c r="R142" s="36"/>
    </row>
    <row r="143" spans="1:18" ht="9.9499999999999993" customHeight="1" x14ac:dyDescent="0.3">
      <c r="A143" s="29"/>
      <c r="B143" s="29" t="s">
        <v>207</v>
      </c>
      <c r="C143" s="8">
        <v>141.91</v>
      </c>
      <c r="D143" s="13">
        <v>831</v>
      </c>
      <c r="E143" s="19">
        <v>831</v>
      </c>
      <c r="F143" s="14">
        <f t="shared" si="9"/>
        <v>5.8558241138749914</v>
      </c>
      <c r="G143" s="19">
        <v>290</v>
      </c>
      <c r="H143" s="22">
        <v>0.34897713598074609</v>
      </c>
      <c r="I143" s="8"/>
      <c r="J143" s="19">
        <v>200</v>
      </c>
      <c r="K143" s="22">
        <f>J143/G143</f>
        <v>0.68965517241379315</v>
      </c>
      <c r="L143" s="8">
        <v>290</v>
      </c>
      <c r="M143" s="16">
        <f t="shared" si="10"/>
        <v>0.34897713598074609</v>
      </c>
      <c r="N143" s="8">
        <v>290</v>
      </c>
      <c r="O143" s="17">
        <f t="shared" si="11"/>
        <v>0.34897713598074609</v>
      </c>
      <c r="P143" s="8"/>
      <c r="R143" s="36"/>
    </row>
    <row r="144" spans="1:18" ht="9.9499999999999993" customHeight="1" x14ac:dyDescent="0.3">
      <c r="A144" s="29">
        <v>8</v>
      </c>
      <c r="B144" s="29" t="s">
        <v>68</v>
      </c>
      <c r="C144" s="8">
        <v>16.45</v>
      </c>
      <c r="D144" s="13">
        <v>37</v>
      </c>
      <c r="E144" s="19">
        <v>37</v>
      </c>
      <c r="F144" s="14">
        <f t="shared" si="9"/>
        <v>2.2492401215805473</v>
      </c>
      <c r="G144" s="19">
        <v>12</v>
      </c>
      <c r="H144" s="22">
        <v>0.32432432432432434</v>
      </c>
      <c r="I144" s="8"/>
      <c r="J144" s="19">
        <v>0</v>
      </c>
      <c r="K144" s="22">
        <f>J144/G144</f>
        <v>0</v>
      </c>
      <c r="L144" s="8">
        <v>12</v>
      </c>
      <c r="M144" s="16">
        <v>0.35</v>
      </c>
      <c r="N144" s="8">
        <v>12</v>
      </c>
      <c r="O144" s="17">
        <f t="shared" si="11"/>
        <v>0.32432432432432434</v>
      </c>
      <c r="P144" s="8"/>
      <c r="R144" s="36"/>
    </row>
    <row r="145" spans="1:18" ht="9.9499999999999993" customHeight="1" x14ac:dyDescent="0.3">
      <c r="A145" s="29">
        <v>9</v>
      </c>
      <c r="B145" s="29" t="s">
        <v>155</v>
      </c>
      <c r="C145" s="8">
        <v>19.21</v>
      </c>
      <c r="D145" s="13">
        <v>71</v>
      </c>
      <c r="E145" s="19">
        <v>71</v>
      </c>
      <c r="F145" s="14">
        <f t="shared" si="9"/>
        <v>3.695991671004685</v>
      </c>
      <c r="G145" s="19">
        <v>24</v>
      </c>
      <c r="H145" s="22">
        <v>0.3380281690140845</v>
      </c>
      <c r="I145" s="8"/>
      <c r="J145" s="19">
        <v>12</v>
      </c>
      <c r="K145" s="22">
        <f>J145/G145</f>
        <v>0.5</v>
      </c>
      <c r="L145" s="8">
        <v>24</v>
      </c>
      <c r="M145" s="16">
        <v>0.35</v>
      </c>
      <c r="N145" s="8">
        <v>24</v>
      </c>
      <c r="O145" s="17">
        <f t="shared" si="11"/>
        <v>0.3380281690140845</v>
      </c>
      <c r="P145" s="8"/>
      <c r="R145" s="36"/>
    </row>
    <row r="146" spans="1:18" ht="9.9499999999999993" customHeight="1" x14ac:dyDescent="0.3">
      <c r="A146" s="29">
        <v>10</v>
      </c>
      <c r="B146" s="29" t="s">
        <v>347</v>
      </c>
      <c r="C146" s="8">
        <v>66.27</v>
      </c>
      <c r="D146" s="13">
        <v>194</v>
      </c>
      <c r="E146" s="19">
        <v>194</v>
      </c>
      <c r="F146" s="14">
        <f t="shared" si="9"/>
        <v>2.9274181379206281</v>
      </c>
      <c r="G146" s="19">
        <v>30</v>
      </c>
      <c r="H146" s="22">
        <v>0.15463917525773196</v>
      </c>
      <c r="I146" s="8"/>
      <c r="J146" s="19">
        <v>8</v>
      </c>
      <c r="K146" s="22">
        <f>J146/G146</f>
        <v>0.26666666666666666</v>
      </c>
      <c r="L146" s="8">
        <v>67</v>
      </c>
      <c r="M146" s="16">
        <f t="shared" si="10"/>
        <v>0.34536082474226804</v>
      </c>
      <c r="N146" s="8">
        <v>30</v>
      </c>
      <c r="O146" s="17">
        <f t="shared" si="11"/>
        <v>0.15463917525773196</v>
      </c>
      <c r="P146" s="8"/>
      <c r="R146" s="36"/>
    </row>
    <row r="147" spans="1:18" ht="9.9499999999999993" customHeight="1" x14ac:dyDescent="0.3">
      <c r="A147" s="29">
        <v>11</v>
      </c>
      <c r="B147" s="29" t="s">
        <v>167</v>
      </c>
      <c r="C147" s="8"/>
      <c r="D147" s="20"/>
      <c r="E147" s="55"/>
      <c r="F147" s="14"/>
      <c r="G147" s="19"/>
      <c r="H147" s="22"/>
      <c r="I147" s="8"/>
      <c r="J147" s="19"/>
      <c r="K147" s="22"/>
      <c r="L147" s="8"/>
      <c r="M147" s="16"/>
      <c r="N147" s="8"/>
      <c r="O147" s="17"/>
      <c r="P147" s="8"/>
      <c r="R147" s="36"/>
    </row>
    <row r="148" spans="1:18" ht="9.9499999999999993" customHeight="1" x14ac:dyDescent="0.3">
      <c r="A148" s="29"/>
      <c r="B148" s="29" t="s">
        <v>257</v>
      </c>
      <c r="C148" s="8">
        <v>193.94</v>
      </c>
      <c r="D148" s="20">
        <v>654</v>
      </c>
      <c r="E148" s="49">
        <v>654</v>
      </c>
      <c r="F148" s="14">
        <f t="shared" ref="F148:F210" si="17">E148/C148</f>
        <v>3.3721769619469941</v>
      </c>
      <c r="G148" s="19">
        <v>228</v>
      </c>
      <c r="H148" s="22">
        <v>0.34862385321100919</v>
      </c>
      <c r="I148" s="8"/>
      <c r="J148" s="19">
        <v>123</v>
      </c>
      <c r="K148" s="22">
        <f t="shared" ref="K148:K149" si="18">J148/G148</f>
        <v>0.53947368421052633</v>
      </c>
      <c r="L148" s="8">
        <v>228</v>
      </c>
      <c r="M148" s="16">
        <f t="shared" ref="M148:M210" si="19">L148/E148</f>
        <v>0.34862385321100919</v>
      </c>
      <c r="N148" s="8">
        <v>228</v>
      </c>
      <c r="O148" s="17">
        <f t="shared" ref="O148:O210" si="20">N148/E148</f>
        <v>0.34862385321100919</v>
      </c>
      <c r="P148" s="8"/>
      <c r="R148" s="36"/>
    </row>
    <row r="149" spans="1:18" ht="9.9499999999999993" customHeight="1" x14ac:dyDescent="0.3">
      <c r="A149" s="29"/>
      <c r="B149" s="29" t="s">
        <v>258</v>
      </c>
      <c r="C149" s="8">
        <v>283.94</v>
      </c>
      <c r="D149" s="20">
        <v>633</v>
      </c>
      <c r="E149" s="49">
        <v>633</v>
      </c>
      <c r="F149" s="14">
        <f t="shared" si="17"/>
        <v>2.2293442276537299</v>
      </c>
      <c r="G149" s="19">
        <v>221</v>
      </c>
      <c r="H149" s="22">
        <v>0.34913112164297</v>
      </c>
      <c r="I149" s="8"/>
      <c r="J149" s="19">
        <v>45</v>
      </c>
      <c r="K149" s="22">
        <f t="shared" si="18"/>
        <v>0.20361990950226244</v>
      </c>
      <c r="L149" s="8">
        <v>221</v>
      </c>
      <c r="M149" s="16">
        <f t="shared" si="19"/>
        <v>0.34913112164297</v>
      </c>
      <c r="N149" s="8">
        <v>221</v>
      </c>
      <c r="O149" s="17">
        <f t="shared" si="20"/>
        <v>0.34913112164297</v>
      </c>
      <c r="P149" s="8"/>
      <c r="R149" s="36"/>
    </row>
    <row r="150" spans="1:18" ht="9.9499999999999993" customHeight="1" x14ac:dyDescent="0.3">
      <c r="A150" s="29">
        <v>12</v>
      </c>
      <c r="B150" s="29" t="s">
        <v>69</v>
      </c>
      <c r="C150" s="8"/>
      <c r="D150" s="13"/>
      <c r="E150" s="19"/>
      <c r="F150" s="14"/>
      <c r="G150" s="19"/>
      <c r="H150" s="22"/>
      <c r="I150" s="8"/>
      <c r="J150" s="19"/>
      <c r="K150" s="22"/>
      <c r="L150" s="8"/>
      <c r="M150" s="16"/>
      <c r="N150" s="8"/>
      <c r="O150" s="17"/>
      <c r="P150" s="8"/>
      <c r="R150" s="36"/>
    </row>
    <row r="151" spans="1:18" ht="9.9499999999999993" customHeight="1" x14ac:dyDescent="0.3">
      <c r="A151" s="29"/>
      <c r="B151" s="29" t="s">
        <v>207</v>
      </c>
      <c r="C151" s="8">
        <v>63.69</v>
      </c>
      <c r="D151" s="13">
        <v>275</v>
      </c>
      <c r="E151" s="19">
        <v>275</v>
      </c>
      <c r="F151" s="14">
        <f t="shared" si="17"/>
        <v>4.3177892918825567</v>
      </c>
      <c r="G151" s="19">
        <v>80</v>
      </c>
      <c r="H151" s="22">
        <v>0.29090909090909089</v>
      </c>
      <c r="I151" s="8"/>
      <c r="J151" s="19">
        <v>23</v>
      </c>
      <c r="K151" s="22">
        <f>J151/G151</f>
        <v>0.28749999999999998</v>
      </c>
      <c r="L151" s="8">
        <v>96</v>
      </c>
      <c r="M151" s="16">
        <f t="shared" si="19"/>
        <v>0.34909090909090912</v>
      </c>
      <c r="N151" s="8">
        <v>80</v>
      </c>
      <c r="O151" s="17">
        <f t="shared" si="20"/>
        <v>0.29090909090909089</v>
      </c>
      <c r="P151" s="8"/>
      <c r="R151" s="36"/>
    </row>
    <row r="152" spans="1:18" ht="9.9499999999999993" customHeight="1" x14ac:dyDescent="0.3">
      <c r="A152" s="29">
        <v>13</v>
      </c>
      <c r="B152" s="29" t="s">
        <v>70</v>
      </c>
      <c r="C152" s="8"/>
      <c r="D152" s="13"/>
      <c r="E152" s="19"/>
      <c r="F152" s="14"/>
      <c r="G152" s="19"/>
      <c r="H152" s="22"/>
      <c r="I152" s="8"/>
      <c r="J152" s="19"/>
      <c r="K152" s="22"/>
      <c r="L152" s="8"/>
      <c r="M152" s="16"/>
      <c r="N152" s="8"/>
      <c r="O152" s="17"/>
      <c r="P152" s="8"/>
      <c r="R152" s="36"/>
    </row>
    <row r="153" spans="1:18" ht="9.9499999999999993" customHeight="1" x14ac:dyDescent="0.3">
      <c r="A153" s="29"/>
      <c r="B153" s="29" t="s">
        <v>259</v>
      </c>
      <c r="C153" s="21">
        <v>194</v>
      </c>
      <c r="D153" s="13">
        <v>1654</v>
      </c>
      <c r="E153" s="19">
        <v>1654</v>
      </c>
      <c r="F153" s="14">
        <f t="shared" si="17"/>
        <v>8.5257731958762886</v>
      </c>
      <c r="G153" s="19">
        <v>578</v>
      </c>
      <c r="H153" s="22">
        <v>0.34945586457073763</v>
      </c>
      <c r="I153" s="8"/>
      <c r="J153" s="19">
        <v>501</v>
      </c>
      <c r="K153" s="22">
        <f>J153/G153</f>
        <v>0.86678200692041518</v>
      </c>
      <c r="L153" s="8">
        <v>578</v>
      </c>
      <c r="M153" s="16">
        <f t="shared" si="19"/>
        <v>0.34945586457073763</v>
      </c>
      <c r="N153" s="8">
        <v>578</v>
      </c>
      <c r="O153" s="17">
        <f t="shared" si="20"/>
        <v>0.34945586457073763</v>
      </c>
      <c r="P153" s="8"/>
      <c r="R153" s="36"/>
    </row>
    <row r="154" spans="1:18" ht="9.9499999999999993" customHeight="1" x14ac:dyDescent="0.3">
      <c r="A154" s="29"/>
      <c r="B154" s="29" t="s">
        <v>260</v>
      </c>
      <c r="C154" s="8">
        <v>143.76</v>
      </c>
      <c r="D154" s="13">
        <v>980</v>
      </c>
      <c r="E154" s="19">
        <v>980</v>
      </c>
      <c r="F154" s="14">
        <f t="shared" si="17"/>
        <v>6.8169170840289377</v>
      </c>
      <c r="G154" s="19">
        <v>343</v>
      </c>
      <c r="H154" s="22">
        <v>0.35</v>
      </c>
      <c r="I154" s="8"/>
      <c r="J154" s="19">
        <v>264</v>
      </c>
      <c r="K154" s="22">
        <f>J154/G154</f>
        <v>0.76967930029154519</v>
      </c>
      <c r="L154" s="8">
        <v>343</v>
      </c>
      <c r="M154" s="16">
        <f t="shared" si="19"/>
        <v>0.35</v>
      </c>
      <c r="N154" s="8">
        <v>343</v>
      </c>
      <c r="O154" s="17">
        <f t="shared" si="20"/>
        <v>0.35</v>
      </c>
      <c r="P154" s="8"/>
      <c r="Q154" s="9"/>
      <c r="R154" s="36"/>
    </row>
    <row r="155" spans="1:18" ht="9.9499999999999993" customHeight="1" x14ac:dyDescent="0.3">
      <c r="A155" s="29">
        <v>14</v>
      </c>
      <c r="B155" s="29" t="s">
        <v>171</v>
      </c>
      <c r="C155" s="8">
        <v>46.9</v>
      </c>
      <c r="D155" s="13">
        <v>234</v>
      </c>
      <c r="E155" s="19">
        <v>234</v>
      </c>
      <c r="F155" s="14">
        <f t="shared" si="17"/>
        <v>4.9893390191897655</v>
      </c>
      <c r="G155" s="19">
        <v>0</v>
      </c>
      <c r="H155" s="22">
        <v>0</v>
      </c>
      <c r="I155" s="8"/>
      <c r="J155" s="19">
        <v>0</v>
      </c>
      <c r="K155" s="22">
        <v>0</v>
      </c>
      <c r="L155" s="8">
        <v>81</v>
      </c>
      <c r="M155" s="16">
        <f t="shared" si="19"/>
        <v>0.34615384615384615</v>
      </c>
      <c r="N155" s="8">
        <v>0</v>
      </c>
      <c r="O155" s="17">
        <f t="shared" si="20"/>
        <v>0</v>
      </c>
      <c r="P155" s="8"/>
      <c r="Q155" s="9"/>
      <c r="R155" s="36"/>
    </row>
    <row r="156" spans="1:18" ht="9.9499999999999993" customHeight="1" x14ac:dyDescent="0.3">
      <c r="A156" s="29">
        <v>15</v>
      </c>
      <c r="B156" s="29" t="s">
        <v>71</v>
      </c>
      <c r="C156" s="8"/>
      <c r="D156" s="13"/>
      <c r="E156" s="19"/>
      <c r="F156" s="14"/>
      <c r="G156" s="19"/>
      <c r="H156" s="22"/>
      <c r="I156" s="8"/>
      <c r="J156" s="19"/>
      <c r="K156" s="22"/>
      <c r="L156" s="8"/>
      <c r="M156" s="16"/>
      <c r="N156" s="8"/>
      <c r="O156" s="17"/>
      <c r="P156" s="8"/>
      <c r="R156" s="36"/>
    </row>
    <row r="157" spans="1:18" ht="9.9499999999999993" customHeight="1" x14ac:dyDescent="0.3">
      <c r="A157" s="29"/>
      <c r="B157" s="29" t="s">
        <v>261</v>
      </c>
      <c r="C157" s="8">
        <v>63.25</v>
      </c>
      <c r="D157" s="13">
        <v>296</v>
      </c>
      <c r="E157" s="19">
        <v>296</v>
      </c>
      <c r="F157" s="14">
        <f t="shared" si="17"/>
        <v>4.6798418972332012</v>
      </c>
      <c r="G157" s="19">
        <v>103</v>
      </c>
      <c r="H157" s="22">
        <v>0.34797297297297297</v>
      </c>
      <c r="I157" s="8"/>
      <c r="J157" s="19">
        <v>62</v>
      </c>
      <c r="K157" s="22">
        <f>J157/G157</f>
        <v>0.60194174757281549</v>
      </c>
      <c r="L157" s="8">
        <v>103</v>
      </c>
      <c r="M157" s="16">
        <f t="shared" si="19"/>
        <v>0.34797297297297297</v>
      </c>
      <c r="N157" s="8">
        <v>103</v>
      </c>
      <c r="O157" s="17">
        <f t="shared" si="20"/>
        <v>0.34797297297297297</v>
      </c>
      <c r="P157" s="8"/>
      <c r="R157" s="36"/>
    </row>
    <row r="158" spans="1:18" ht="9.9499999999999993" customHeight="1" x14ac:dyDescent="0.3">
      <c r="A158" s="29"/>
      <c r="B158" s="29" t="s">
        <v>262</v>
      </c>
      <c r="C158" s="8">
        <v>178.68</v>
      </c>
      <c r="D158" s="13">
        <v>1335</v>
      </c>
      <c r="E158" s="19">
        <v>1335</v>
      </c>
      <c r="F158" s="14">
        <f t="shared" si="17"/>
        <v>7.4714573539288107</v>
      </c>
      <c r="G158" s="19">
        <v>467</v>
      </c>
      <c r="H158" s="22">
        <v>0.34981273408239699</v>
      </c>
      <c r="I158" s="8"/>
      <c r="J158" s="19">
        <v>247</v>
      </c>
      <c r="K158" s="22">
        <f>J158/G158</f>
        <v>0.52890792291220556</v>
      </c>
      <c r="L158" s="8">
        <v>467</v>
      </c>
      <c r="M158" s="16">
        <f t="shared" si="19"/>
        <v>0.34981273408239699</v>
      </c>
      <c r="N158" s="8">
        <v>467</v>
      </c>
      <c r="O158" s="17">
        <f t="shared" si="20"/>
        <v>0.34981273408239699</v>
      </c>
      <c r="P158" s="8"/>
      <c r="R158" s="36"/>
    </row>
    <row r="159" spans="1:18" ht="9.9499999999999993" customHeight="1" x14ac:dyDescent="0.3">
      <c r="A159" s="29">
        <v>16</v>
      </c>
      <c r="B159" s="29" t="s">
        <v>72</v>
      </c>
      <c r="C159" s="8"/>
      <c r="D159" s="13"/>
      <c r="E159" s="19"/>
      <c r="F159" s="14"/>
      <c r="G159" s="19"/>
      <c r="H159" s="22"/>
      <c r="I159" s="8"/>
      <c r="J159" s="19"/>
      <c r="K159" s="22"/>
      <c r="L159" s="8"/>
      <c r="M159" s="16"/>
      <c r="N159" s="8"/>
      <c r="O159" s="17"/>
      <c r="P159" s="8"/>
      <c r="R159" s="36"/>
    </row>
    <row r="160" spans="1:18" ht="9.9499999999999993" customHeight="1" x14ac:dyDescent="0.3">
      <c r="A160" s="29"/>
      <c r="B160" s="29" t="s">
        <v>263</v>
      </c>
      <c r="C160" s="8">
        <v>59.66</v>
      </c>
      <c r="D160" s="13">
        <v>158</v>
      </c>
      <c r="E160" s="19">
        <v>158</v>
      </c>
      <c r="F160" s="14">
        <f t="shared" si="17"/>
        <v>2.6483405967147169</v>
      </c>
      <c r="G160" s="19">
        <v>35</v>
      </c>
      <c r="H160" s="22">
        <v>0.22151898734177214</v>
      </c>
      <c r="I160" s="8"/>
      <c r="J160" s="19">
        <v>0</v>
      </c>
      <c r="K160" s="22">
        <f t="shared" ref="K160" si="21">J160/G160</f>
        <v>0</v>
      </c>
      <c r="L160" s="8">
        <v>55</v>
      </c>
      <c r="M160" s="16">
        <f t="shared" si="19"/>
        <v>0.34810126582278483</v>
      </c>
      <c r="N160" s="8">
        <v>35</v>
      </c>
      <c r="O160" s="17">
        <f t="shared" si="20"/>
        <v>0.22151898734177214</v>
      </c>
      <c r="P160" s="8"/>
      <c r="R160" s="36"/>
    </row>
    <row r="161" spans="1:18" ht="9.9499999999999993" customHeight="1" x14ac:dyDescent="0.3">
      <c r="A161" s="29"/>
      <c r="B161" s="29" t="s">
        <v>19</v>
      </c>
      <c r="C161" s="8"/>
      <c r="D161" s="13"/>
      <c r="E161" s="19"/>
      <c r="F161" s="14"/>
      <c r="G161" s="19"/>
      <c r="H161" s="22"/>
      <c r="I161" s="8"/>
      <c r="J161" s="19"/>
      <c r="K161" s="22"/>
      <c r="L161" s="8"/>
      <c r="M161" s="16"/>
      <c r="N161" s="8"/>
      <c r="O161" s="17"/>
      <c r="P161" s="8"/>
      <c r="R161" s="36"/>
    </row>
    <row r="162" spans="1:18" ht="9.9499999999999993" customHeight="1" x14ac:dyDescent="0.3">
      <c r="A162" s="29">
        <v>17</v>
      </c>
      <c r="B162" s="29" t="s">
        <v>183</v>
      </c>
      <c r="C162" s="8">
        <v>14.08</v>
      </c>
      <c r="D162" s="13">
        <v>0</v>
      </c>
      <c r="E162" s="19">
        <v>0</v>
      </c>
      <c r="F162" s="14">
        <f t="shared" si="17"/>
        <v>0</v>
      </c>
      <c r="G162" s="19">
        <v>0</v>
      </c>
      <c r="H162" s="22">
        <v>0</v>
      </c>
      <c r="I162" s="8"/>
      <c r="J162" s="19">
        <v>0</v>
      </c>
      <c r="K162" s="22">
        <v>0</v>
      </c>
      <c r="L162" s="8">
        <v>0</v>
      </c>
      <c r="M162" s="16">
        <v>0</v>
      </c>
      <c r="N162" s="8">
        <v>0</v>
      </c>
      <c r="O162" s="17">
        <v>0</v>
      </c>
      <c r="P162" s="8"/>
      <c r="R162" s="36"/>
    </row>
    <row r="163" spans="1:18" ht="9.9499999999999993" customHeight="1" x14ac:dyDescent="0.3">
      <c r="A163" s="29">
        <v>18</v>
      </c>
      <c r="B163" s="29" t="s">
        <v>185</v>
      </c>
      <c r="C163" s="8">
        <v>68.180000000000007</v>
      </c>
      <c r="D163" s="13">
        <v>167</v>
      </c>
      <c r="E163" s="19">
        <v>167</v>
      </c>
      <c r="F163" s="14">
        <f t="shared" si="17"/>
        <v>2.4493986506306831</v>
      </c>
      <c r="G163" s="19">
        <v>58</v>
      </c>
      <c r="H163" s="22">
        <v>0.3473053892215569</v>
      </c>
      <c r="I163" s="8"/>
      <c r="J163" s="19">
        <v>12</v>
      </c>
      <c r="K163" s="22">
        <f t="shared" ref="K163" si="22">J163/G163</f>
        <v>0.20689655172413793</v>
      </c>
      <c r="L163" s="8">
        <v>58</v>
      </c>
      <c r="M163" s="16">
        <f t="shared" si="19"/>
        <v>0.3473053892215569</v>
      </c>
      <c r="N163" s="8">
        <v>58</v>
      </c>
      <c r="O163" s="17">
        <f t="shared" si="20"/>
        <v>0.3473053892215569</v>
      </c>
      <c r="P163" s="8"/>
      <c r="R163" s="36"/>
    </row>
    <row r="164" spans="1:18" ht="9.9499999999999993" customHeight="1" x14ac:dyDescent="0.3">
      <c r="A164" s="29">
        <v>19</v>
      </c>
      <c r="B164" s="29" t="s">
        <v>184</v>
      </c>
      <c r="C164" s="8">
        <v>32.47</v>
      </c>
      <c r="D164" s="13">
        <v>0</v>
      </c>
      <c r="E164" s="19">
        <v>0</v>
      </c>
      <c r="F164" s="14">
        <f t="shared" si="17"/>
        <v>0</v>
      </c>
      <c r="G164" s="19">
        <v>0</v>
      </c>
      <c r="H164" s="22">
        <v>0</v>
      </c>
      <c r="I164" s="8"/>
      <c r="J164" s="19">
        <v>0</v>
      </c>
      <c r="K164" s="22">
        <v>0</v>
      </c>
      <c r="L164" s="8">
        <v>0</v>
      </c>
      <c r="M164" s="16">
        <v>0</v>
      </c>
      <c r="N164" s="8">
        <v>0</v>
      </c>
      <c r="O164" s="17">
        <v>0</v>
      </c>
      <c r="P164" s="8"/>
      <c r="R164" s="36"/>
    </row>
    <row r="165" spans="1:18" s="9" customFormat="1" ht="12" customHeight="1" x14ac:dyDescent="0.3">
      <c r="A165" s="29">
        <v>20</v>
      </c>
      <c r="B165" s="29" t="s">
        <v>164</v>
      </c>
      <c r="C165" s="8">
        <v>111.66</v>
      </c>
      <c r="D165" s="13">
        <v>170</v>
      </c>
      <c r="E165" s="19">
        <v>170</v>
      </c>
      <c r="F165" s="14">
        <f t="shared" si="17"/>
        <v>1.5224789539674011</v>
      </c>
      <c r="G165" s="19">
        <v>59</v>
      </c>
      <c r="H165" s="22">
        <v>0.34705882352941175</v>
      </c>
      <c r="I165" s="8"/>
      <c r="J165" s="19">
        <v>45</v>
      </c>
      <c r="K165" s="22">
        <f>J165/G165</f>
        <v>0.76271186440677963</v>
      </c>
      <c r="L165" s="8">
        <v>59</v>
      </c>
      <c r="M165" s="16">
        <f t="shared" si="19"/>
        <v>0.34705882352941175</v>
      </c>
      <c r="N165" s="8">
        <v>59</v>
      </c>
      <c r="O165" s="17">
        <f t="shared" si="20"/>
        <v>0.34705882352941175</v>
      </c>
      <c r="P165" s="8"/>
      <c r="R165" s="37"/>
    </row>
    <row r="166" spans="1:18" s="9" customFormat="1" ht="10.5" customHeight="1" x14ac:dyDescent="0.3">
      <c r="A166" s="29">
        <v>21</v>
      </c>
      <c r="B166" s="29" t="s">
        <v>165</v>
      </c>
      <c r="C166" s="8">
        <v>219.7</v>
      </c>
      <c r="D166" s="13">
        <v>412</v>
      </c>
      <c r="E166" s="19">
        <v>412</v>
      </c>
      <c r="F166" s="14">
        <f t="shared" si="17"/>
        <v>1.8752844788347749</v>
      </c>
      <c r="G166" s="19">
        <v>144</v>
      </c>
      <c r="H166" s="22">
        <v>0.34951456310679613</v>
      </c>
      <c r="I166" s="8">
        <v>144</v>
      </c>
      <c r="J166" s="19">
        <v>0</v>
      </c>
      <c r="K166" s="22">
        <f>J166/G166</f>
        <v>0</v>
      </c>
      <c r="L166" s="8">
        <v>144</v>
      </c>
      <c r="M166" s="16">
        <f t="shared" si="19"/>
        <v>0.34951456310679613</v>
      </c>
      <c r="N166" s="8">
        <v>144</v>
      </c>
      <c r="O166" s="17">
        <f t="shared" si="20"/>
        <v>0.34951456310679613</v>
      </c>
      <c r="P166" s="8">
        <v>144</v>
      </c>
      <c r="R166" s="37"/>
    </row>
    <row r="167" spans="1:18" ht="45.75" customHeight="1" x14ac:dyDescent="0.3">
      <c r="A167" s="29">
        <v>22</v>
      </c>
      <c r="B167" s="29" t="s">
        <v>159</v>
      </c>
      <c r="C167" s="8"/>
      <c r="D167" s="13"/>
      <c r="E167" s="19"/>
      <c r="F167" s="14"/>
      <c r="G167" s="19"/>
      <c r="H167" s="22"/>
      <c r="I167" s="8">
        <v>144</v>
      </c>
      <c r="J167" s="19"/>
      <c r="K167" s="22">
        <v>1</v>
      </c>
      <c r="L167" s="8"/>
      <c r="M167" s="16"/>
      <c r="N167" s="8"/>
      <c r="O167" s="17"/>
      <c r="P167" s="8"/>
      <c r="R167" s="36"/>
    </row>
    <row r="168" spans="1:18" s="26" customFormat="1" ht="17.100000000000001" customHeight="1" x14ac:dyDescent="0.3">
      <c r="A168" s="75" t="s">
        <v>73</v>
      </c>
      <c r="B168" s="75"/>
      <c r="C168" s="25">
        <f>SUM(C166,C165,C164,C163,C162,C160,C158,C157,C155,C154,C153,C151,C149,C148,C146,C145,C144,C143,C141,C140,C138,C137,C135,C133,C131)</f>
        <v>3116.9400000000005</v>
      </c>
      <c r="D168" s="4">
        <v>14456</v>
      </c>
      <c r="E168" s="4">
        <f>SUM(E131:E167)</f>
        <v>14456</v>
      </c>
      <c r="F168" s="43">
        <f t="shared" si="17"/>
        <v>4.6378820253197039</v>
      </c>
      <c r="G168" s="18">
        <f>SUM(G131:G167)</f>
        <v>4706</v>
      </c>
      <c r="H168" s="44">
        <v>0.32553956834532372</v>
      </c>
      <c r="I168" s="18">
        <v>144</v>
      </c>
      <c r="J168" s="4">
        <f>SUM(J131:J166)</f>
        <v>3188</v>
      </c>
      <c r="K168" s="44">
        <f>J168/G168</f>
        <v>0.67743306417339566</v>
      </c>
      <c r="L168" s="18">
        <f>SUM(L131:L166)</f>
        <v>5046</v>
      </c>
      <c r="M168" s="44">
        <f>L168/E168</f>
        <v>0.34905921416712782</v>
      </c>
      <c r="N168" s="18">
        <f>SUM(N131:N166)</f>
        <v>4706</v>
      </c>
      <c r="O168" s="45">
        <f t="shared" si="20"/>
        <v>0.32553956834532372</v>
      </c>
      <c r="P168" s="18">
        <f>SUM(P131:P166)</f>
        <v>144</v>
      </c>
      <c r="R168" s="38"/>
    </row>
    <row r="169" spans="1:18" ht="9.9499999999999993" customHeight="1" x14ac:dyDescent="0.3">
      <c r="A169" s="79" t="s">
        <v>74</v>
      </c>
      <c r="B169" s="79"/>
      <c r="C169" s="8"/>
      <c r="D169" s="13"/>
      <c r="E169" s="19"/>
      <c r="F169" s="14"/>
      <c r="G169" s="19"/>
      <c r="H169" s="22"/>
      <c r="I169" s="8"/>
      <c r="J169" s="19"/>
      <c r="K169" s="22"/>
      <c r="L169" s="8"/>
      <c r="M169" s="16"/>
      <c r="N169" s="8"/>
      <c r="O169" s="17"/>
      <c r="P169" s="8"/>
      <c r="R169" s="36"/>
    </row>
    <row r="170" spans="1:18" ht="9.9499999999999993" customHeight="1" x14ac:dyDescent="0.3">
      <c r="A170" s="29">
        <v>1</v>
      </c>
      <c r="B170" s="29" t="s">
        <v>75</v>
      </c>
      <c r="C170" s="8">
        <v>78.510000000000005</v>
      </c>
      <c r="D170" s="13">
        <v>0</v>
      </c>
      <c r="E170" s="19">
        <v>0</v>
      </c>
      <c r="F170" s="14">
        <f t="shared" si="17"/>
        <v>0</v>
      </c>
      <c r="G170" s="19">
        <v>0</v>
      </c>
      <c r="H170" s="22">
        <v>0</v>
      </c>
      <c r="I170" s="19"/>
      <c r="J170" s="19">
        <v>0</v>
      </c>
      <c r="K170" s="22">
        <v>0</v>
      </c>
      <c r="L170" s="8">
        <v>0</v>
      </c>
      <c r="M170" s="16">
        <v>0</v>
      </c>
      <c r="N170" s="8">
        <v>0</v>
      </c>
      <c r="O170" s="17">
        <v>0</v>
      </c>
      <c r="P170" s="8"/>
      <c r="R170" s="36"/>
    </row>
    <row r="171" spans="1:18" ht="9.9499999999999993" customHeight="1" x14ac:dyDescent="0.3">
      <c r="A171" s="29">
        <v>2</v>
      </c>
      <c r="B171" s="29" t="s">
        <v>76</v>
      </c>
      <c r="C171" s="8"/>
      <c r="D171" s="13"/>
      <c r="E171" s="19"/>
      <c r="F171" s="14"/>
      <c r="G171" s="19"/>
      <c r="H171" s="22"/>
      <c r="I171" s="8"/>
      <c r="J171" s="19"/>
      <c r="K171" s="22"/>
      <c r="L171" s="8"/>
      <c r="M171" s="16"/>
      <c r="N171" s="8"/>
      <c r="O171" s="17"/>
      <c r="P171" s="8"/>
      <c r="R171" s="36"/>
    </row>
    <row r="172" spans="1:18" ht="9.9499999999999993" customHeight="1" x14ac:dyDescent="0.3">
      <c r="A172" s="29"/>
      <c r="B172" s="29" t="s">
        <v>264</v>
      </c>
      <c r="C172" s="8">
        <v>121.45</v>
      </c>
      <c r="D172" s="13">
        <v>1227</v>
      </c>
      <c r="E172" s="19">
        <v>1227</v>
      </c>
      <c r="F172" s="14">
        <f t="shared" si="17"/>
        <v>10.102923013585837</v>
      </c>
      <c r="G172" s="19">
        <v>429</v>
      </c>
      <c r="H172" s="22">
        <v>0.34963325183374083</v>
      </c>
      <c r="I172" s="8"/>
      <c r="J172" s="19">
        <v>399</v>
      </c>
      <c r="K172" s="22">
        <f>J172/G172</f>
        <v>0.93006993006993011</v>
      </c>
      <c r="L172" s="8">
        <v>429</v>
      </c>
      <c r="M172" s="16">
        <f t="shared" si="19"/>
        <v>0.34963325183374083</v>
      </c>
      <c r="N172" s="8">
        <v>429</v>
      </c>
      <c r="O172" s="17">
        <f t="shared" si="20"/>
        <v>0.34963325183374083</v>
      </c>
      <c r="P172" s="8"/>
      <c r="R172" s="36"/>
    </row>
    <row r="173" spans="1:18" ht="9.9499999999999993" customHeight="1" x14ac:dyDescent="0.3">
      <c r="A173" s="29">
        <v>3</v>
      </c>
      <c r="B173" s="29" t="s">
        <v>77</v>
      </c>
      <c r="C173" s="8"/>
      <c r="D173" s="13"/>
      <c r="E173" s="19"/>
      <c r="F173" s="14"/>
      <c r="G173" s="19"/>
      <c r="H173" s="22"/>
      <c r="I173" s="8"/>
      <c r="J173" s="19"/>
      <c r="K173" s="22"/>
      <c r="L173" s="8"/>
      <c r="M173" s="16"/>
      <c r="N173" s="8"/>
      <c r="O173" s="17"/>
      <c r="P173" s="8"/>
      <c r="R173" s="36"/>
    </row>
    <row r="174" spans="1:18" s="9" customFormat="1" ht="9" customHeight="1" x14ac:dyDescent="0.3">
      <c r="A174" s="29"/>
      <c r="B174" s="29" t="s">
        <v>265</v>
      </c>
      <c r="C174" s="8">
        <v>27.63</v>
      </c>
      <c r="D174" s="13">
        <v>310</v>
      </c>
      <c r="E174" s="19">
        <v>310</v>
      </c>
      <c r="F174" s="14">
        <f t="shared" si="17"/>
        <v>11.219688744118711</v>
      </c>
      <c r="G174" s="19">
        <v>108</v>
      </c>
      <c r="H174" s="22">
        <v>0.34838709677419355</v>
      </c>
      <c r="I174" s="8"/>
      <c r="J174" s="19">
        <v>45</v>
      </c>
      <c r="K174" s="22">
        <f>J174/G174</f>
        <v>0.41666666666666669</v>
      </c>
      <c r="L174" s="8">
        <v>108</v>
      </c>
      <c r="M174" s="16">
        <f t="shared" si="19"/>
        <v>0.34838709677419355</v>
      </c>
      <c r="N174" s="8">
        <v>108</v>
      </c>
      <c r="O174" s="17">
        <f t="shared" si="20"/>
        <v>0.34838709677419355</v>
      </c>
      <c r="P174" s="8"/>
      <c r="R174" s="37"/>
    </row>
    <row r="175" spans="1:18" ht="9.9499999999999993" customHeight="1" x14ac:dyDescent="0.3">
      <c r="A175" s="29">
        <v>4</v>
      </c>
      <c r="B175" s="29" t="s">
        <v>348</v>
      </c>
      <c r="C175" s="8">
        <v>9.34</v>
      </c>
      <c r="D175" s="13"/>
      <c r="E175" s="19"/>
      <c r="F175" s="14">
        <f t="shared" si="17"/>
        <v>0</v>
      </c>
      <c r="G175" s="19">
        <v>0</v>
      </c>
      <c r="H175" s="22">
        <v>0</v>
      </c>
      <c r="I175" s="8"/>
      <c r="J175" s="19">
        <v>0</v>
      </c>
      <c r="K175" s="22">
        <v>0</v>
      </c>
      <c r="L175" s="8">
        <v>0</v>
      </c>
      <c r="M175" s="16">
        <v>0</v>
      </c>
      <c r="N175" s="8">
        <v>0</v>
      </c>
      <c r="O175" s="17">
        <v>0</v>
      </c>
      <c r="P175" s="8"/>
      <c r="R175" s="36"/>
    </row>
    <row r="176" spans="1:18" ht="9.9499999999999993" customHeight="1" x14ac:dyDescent="0.3">
      <c r="A176" s="29">
        <v>5</v>
      </c>
      <c r="B176" s="29" t="s">
        <v>78</v>
      </c>
      <c r="C176" s="8"/>
      <c r="D176" s="13"/>
      <c r="E176" s="19"/>
      <c r="F176" s="14"/>
      <c r="G176" s="19"/>
      <c r="H176" s="22"/>
      <c r="I176" s="8"/>
      <c r="J176" s="19"/>
      <c r="K176" s="22"/>
      <c r="L176" s="8"/>
      <c r="M176" s="16"/>
      <c r="N176" s="8"/>
      <c r="O176" s="17"/>
      <c r="P176" s="8"/>
      <c r="R176" s="36"/>
    </row>
    <row r="177" spans="1:18" ht="9.9499999999999993" customHeight="1" x14ac:dyDescent="0.3">
      <c r="A177" s="29"/>
      <c r="B177" s="29" t="s">
        <v>249</v>
      </c>
      <c r="C177" s="8">
        <v>1235.28</v>
      </c>
      <c r="D177" s="13">
        <v>4038</v>
      </c>
      <c r="E177" s="19">
        <v>4038</v>
      </c>
      <c r="F177" s="14">
        <f t="shared" si="17"/>
        <v>3.2688945016514475</v>
      </c>
      <c r="G177" s="19">
        <v>1045</v>
      </c>
      <c r="H177" s="22">
        <v>0.25879148093115406</v>
      </c>
      <c r="I177" s="8">
        <v>45</v>
      </c>
      <c r="J177" s="19">
        <v>712</v>
      </c>
      <c r="K177" s="22">
        <f>J177/G177</f>
        <v>0.68133971291866025</v>
      </c>
      <c r="L177" s="8">
        <v>1413</v>
      </c>
      <c r="M177" s="16">
        <f t="shared" si="19"/>
        <v>0.34992570579494797</v>
      </c>
      <c r="N177" s="8">
        <v>1045</v>
      </c>
      <c r="O177" s="17">
        <f t="shared" si="20"/>
        <v>0.25879148093115406</v>
      </c>
      <c r="P177" s="8">
        <v>45</v>
      </c>
      <c r="R177" s="36"/>
    </row>
    <row r="178" spans="1:18" ht="9.9499999999999993" customHeight="1" x14ac:dyDescent="0.3">
      <c r="A178" s="29"/>
      <c r="B178" s="29" t="s">
        <v>250</v>
      </c>
      <c r="C178" s="8">
        <v>46.48</v>
      </c>
      <c r="D178" s="13">
        <v>175</v>
      </c>
      <c r="E178" s="19">
        <v>175</v>
      </c>
      <c r="F178" s="14">
        <f t="shared" si="17"/>
        <v>3.7650602409638556</v>
      </c>
      <c r="G178" s="19">
        <v>60</v>
      </c>
      <c r="H178" s="22">
        <v>0.34285714285714286</v>
      </c>
      <c r="I178" s="8"/>
      <c r="J178" s="19">
        <v>50</v>
      </c>
      <c r="K178" s="22">
        <f>J178/G178</f>
        <v>0.83333333333333337</v>
      </c>
      <c r="L178" s="8">
        <v>61</v>
      </c>
      <c r="M178" s="16">
        <f t="shared" si="19"/>
        <v>0.34857142857142859</v>
      </c>
      <c r="N178" s="8">
        <v>60</v>
      </c>
      <c r="O178" s="17">
        <f t="shared" si="20"/>
        <v>0.34285714285714286</v>
      </c>
      <c r="P178" s="8"/>
      <c r="R178" s="36"/>
    </row>
    <row r="179" spans="1:18" ht="9.9499999999999993" customHeight="1" x14ac:dyDescent="0.3">
      <c r="A179" s="29"/>
      <c r="B179" s="29" t="s">
        <v>266</v>
      </c>
      <c r="C179" s="8">
        <v>135.83000000000001</v>
      </c>
      <c r="D179" s="13">
        <v>546</v>
      </c>
      <c r="E179" s="19">
        <v>546</v>
      </c>
      <c r="F179" s="14">
        <f t="shared" si="17"/>
        <v>4.0197305455348591</v>
      </c>
      <c r="G179" s="19">
        <v>80</v>
      </c>
      <c r="H179" s="22">
        <v>0.14652014652014653</v>
      </c>
      <c r="I179" s="8"/>
      <c r="J179" s="19">
        <v>70</v>
      </c>
      <c r="K179" s="22">
        <f>J179/G179</f>
        <v>0.875</v>
      </c>
      <c r="L179" s="8">
        <v>191</v>
      </c>
      <c r="M179" s="16">
        <f t="shared" si="19"/>
        <v>0.3498168498168498</v>
      </c>
      <c r="N179" s="8">
        <v>80</v>
      </c>
      <c r="O179" s="17">
        <f t="shared" si="20"/>
        <v>0.14652014652014653</v>
      </c>
      <c r="P179" s="8"/>
      <c r="R179" s="36"/>
    </row>
    <row r="180" spans="1:18" ht="9.9499999999999993" customHeight="1" x14ac:dyDescent="0.3">
      <c r="A180" s="29"/>
      <c r="B180" s="29" t="s">
        <v>267</v>
      </c>
      <c r="C180" s="8">
        <v>39.729999999999997</v>
      </c>
      <c r="D180" s="13">
        <v>86</v>
      </c>
      <c r="E180" s="19">
        <v>86</v>
      </c>
      <c r="F180" s="14">
        <f t="shared" si="17"/>
        <v>2.1646111250943871</v>
      </c>
      <c r="G180" s="19">
        <v>30</v>
      </c>
      <c r="H180" s="22">
        <v>0.34883720930232559</v>
      </c>
      <c r="I180" s="8"/>
      <c r="J180" s="19">
        <v>20</v>
      </c>
      <c r="K180" s="22">
        <f>J180/G180</f>
        <v>0.66666666666666663</v>
      </c>
      <c r="L180" s="8">
        <v>30</v>
      </c>
      <c r="M180" s="16">
        <f t="shared" si="19"/>
        <v>0.34883720930232559</v>
      </c>
      <c r="N180" s="8">
        <v>30</v>
      </c>
      <c r="O180" s="17">
        <f t="shared" si="20"/>
        <v>0.34883720930232559</v>
      </c>
      <c r="P180" s="8"/>
      <c r="R180" s="36"/>
    </row>
    <row r="181" spans="1:18" ht="9.9499999999999993" customHeight="1" x14ac:dyDescent="0.3">
      <c r="A181" s="29">
        <v>6</v>
      </c>
      <c r="B181" s="29" t="s">
        <v>349</v>
      </c>
      <c r="C181" s="8">
        <v>229.9</v>
      </c>
      <c r="D181" s="13">
        <v>1309</v>
      </c>
      <c r="E181" s="19">
        <v>1309</v>
      </c>
      <c r="F181" s="14">
        <f t="shared" si="17"/>
        <v>5.6937799043062203</v>
      </c>
      <c r="G181" s="19">
        <v>395</v>
      </c>
      <c r="H181" s="22">
        <v>0.30175706646294881</v>
      </c>
      <c r="I181" s="8">
        <v>5</v>
      </c>
      <c r="J181" s="19">
        <v>200</v>
      </c>
      <c r="K181" s="22">
        <f>J181/G181</f>
        <v>0.50632911392405067</v>
      </c>
      <c r="L181" s="8">
        <v>458</v>
      </c>
      <c r="M181" s="16">
        <f t="shared" si="19"/>
        <v>0.34988540870893814</v>
      </c>
      <c r="N181" s="8">
        <v>395</v>
      </c>
      <c r="O181" s="17">
        <f t="shared" si="20"/>
        <v>0.30175706646294881</v>
      </c>
      <c r="P181" s="8">
        <v>5</v>
      </c>
      <c r="R181" s="36"/>
    </row>
    <row r="182" spans="1:18" ht="9.9499999999999993" customHeight="1" x14ac:dyDescent="0.3">
      <c r="A182" s="29">
        <v>7</v>
      </c>
      <c r="B182" s="29" t="s">
        <v>79</v>
      </c>
      <c r="C182" s="8"/>
      <c r="D182" s="13"/>
      <c r="E182" s="19"/>
      <c r="F182" s="14"/>
      <c r="G182" s="19"/>
      <c r="H182" s="22"/>
      <c r="I182" s="8"/>
      <c r="J182" s="19"/>
      <c r="K182" s="22"/>
      <c r="L182" s="8"/>
      <c r="M182" s="16"/>
      <c r="N182" s="8"/>
      <c r="O182" s="17"/>
      <c r="P182" s="8"/>
      <c r="R182" s="36"/>
    </row>
    <row r="183" spans="1:18" ht="9.9499999999999993" customHeight="1" x14ac:dyDescent="0.3">
      <c r="A183" s="29"/>
      <c r="B183" s="29" t="s">
        <v>268</v>
      </c>
      <c r="C183" s="8">
        <v>72.7</v>
      </c>
      <c r="D183" s="13">
        <v>219</v>
      </c>
      <c r="E183" s="19">
        <v>219</v>
      </c>
      <c r="F183" s="14">
        <f t="shared" si="17"/>
        <v>3.0123796423658873</v>
      </c>
      <c r="G183" s="19">
        <v>76</v>
      </c>
      <c r="H183" s="22">
        <v>0.34703196347031962</v>
      </c>
      <c r="I183" s="8"/>
      <c r="J183" s="19">
        <v>40</v>
      </c>
      <c r="K183" s="22">
        <f>J183/G183</f>
        <v>0.52631578947368418</v>
      </c>
      <c r="L183" s="8">
        <v>76</v>
      </c>
      <c r="M183" s="16">
        <f t="shared" si="19"/>
        <v>0.34703196347031962</v>
      </c>
      <c r="N183" s="8">
        <v>76</v>
      </c>
      <c r="O183" s="17">
        <f t="shared" si="20"/>
        <v>0.34703196347031962</v>
      </c>
      <c r="P183" s="8"/>
      <c r="R183" s="36"/>
    </row>
    <row r="184" spans="1:18" ht="9.9499999999999993" customHeight="1" x14ac:dyDescent="0.3">
      <c r="A184" s="29"/>
      <c r="B184" s="29" t="s">
        <v>269</v>
      </c>
      <c r="C184" s="8">
        <v>36.79</v>
      </c>
      <c r="D184" s="13">
        <v>4</v>
      </c>
      <c r="E184" s="19">
        <v>4</v>
      </c>
      <c r="F184" s="14">
        <f t="shared" si="17"/>
        <v>0.10872519706441969</v>
      </c>
      <c r="G184" s="19">
        <v>0</v>
      </c>
      <c r="H184" s="22">
        <v>0</v>
      </c>
      <c r="I184" s="19"/>
      <c r="J184" s="19">
        <v>0</v>
      </c>
      <c r="K184" s="22">
        <v>0</v>
      </c>
      <c r="L184" s="8">
        <v>1</v>
      </c>
      <c r="M184" s="16">
        <v>0.35</v>
      </c>
      <c r="N184" s="8">
        <v>0</v>
      </c>
      <c r="O184" s="17">
        <f t="shared" si="20"/>
        <v>0</v>
      </c>
      <c r="P184" s="8"/>
      <c r="R184" s="36"/>
    </row>
    <row r="185" spans="1:18" ht="9.9499999999999993" customHeight="1" x14ac:dyDescent="0.3">
      <c r="A185" s="29">
        <v>8</v>
      </c>
      <c r="B185" s="29" t="s">
        <v>80</v>
      </c>
      <c r="C185" s="8"/>
      <c r="D185" s="13"/>
      <c r="E185" s="19"/>
      <c r="F185" s="14"/>
      <c r="G185" s="19"/>
      <c r="H185" s="22"/>
      <c r="I185" s="8"/>
      <c r="J185" s="19"/>
      <c r="K185" s="22"/>
      <c r="L185" s="8"/>
      <c r="M185" s="16"/>
      <c r="N185" s="8"/>
      <c r="O185" s="17"/>
      <c r="P185" s="8"/>
      <c r="R185" s="36"/>
    </row>
    <row r="186" spans="1:18" ht="9.9499999999999993" customHeight="1" x14ac:dyDescent="0.3">
      <c r="A186" s="29"/>
      <c r="B186" s="29" t="s">
        <v>270</v>
      </c>
      <c r="C186" s="8">
        <v>11.86</v>
      </c>
      <c r="D186" s="23">
        <v>56</v>
      </c>
      <c r="E186" s="19">
        <v>56</v>
      </c>
      <c r="F186" s="14">
        <f t="shared" si="17"/>
        <v>4.7217537942664425</v>
      </c>
      <c r="G186" s="19">
        <v>19</v>
      </c>
      <c r="H186" s="22">
        <v>0.3392857142857143</v>
      </c>
      <c r="I186" s="8"/>
      <c r="J186" s="19">
        <v>0</v>
      </c>
      <c r="K186" s="22">
        <f>J186/G186</f>
        <v>0</v>
      </c>
      <c r="L186" s="8">
        <v>19</v>
      </c>
      <c r="M186" s="16">
        <v>0.35</v>
      </c>
      <c r="N186" s="8">
        <v>19</v>
      </c>
      <c r="O186" s="17">
        <f>N186/E186</f>
        <v>0.3392857142857143</v>
      </c>
      <c r="P186" s="8"/>
      <c r="R186" s="36"/>
    </row>
    <row r="187" spans="1:18" ht="9.9499999999999993" customHeight="1" x14ac:dyDescent="0.3">
      <c r="A187" s="29">
        <v>9</v>
      </c>
      <c r="B187" s="29" t="s">
        <v>156</v>
      </c>
      <c r="C187" s="8">
        <v>37.19</v>
      </c>
      <c r="D187" s="13">
        <v>247</v>
      </c>
      <c r="E187" s="19">
        <v>247</v>
      </c>
      <c r="F187" s="14">
        <f t="shared" si="17"/>
        <v>6.6415703146006999</v>
      </c>
      <c r="G187" s="19">
        <v>25</v>
      </c>
      <c r="H187" s="22">
        <v>0.10121457489878542</v>
      </c>
      <c r="I187" s="8"/>
      <c r="J187" s="19">
        <v>15</v>
      </c>
      <c r="K187" s="22">
        <f>J187/G187</f>
        <v>0.6</v>
      </c>
      <c r="L187" s="8">
        <v>86</v>
      </c>
      <c r="M187" s="16">
        <f t="shared" si="19"/>
        <v>0.34817813765182187</v>
      </c>
      <c r="N187" s="8">
        <v>25</v>
      </c>
      <c r="O187" s="17">
        <f t="shared" si="20"/>
        <v>0.10121457489878542</v>
      </c>
      <c r="P187" s="8"/>
      <c r="R187" s="36"/>
    </row>
    <row r="188" spans="1:18" ht="9.9499999999999993" customHeight="1" x14ac:dyDescent="0.3">
      <c r="A188" s="29"/>
      <c r="B188" s="29" t="s">
        <v>153</v>
      </c>
      <c r="C188" s="8"/>
      <c r="D188" s="7"/>
      <c r="E188" s="19"/>
      <c r="F188" s="14"/>
      <c r="G188" s="19"/>
      <c r="H188" s="22"/>
      <c r="I188" s="8"/>
      <c r="J188" s="19"/>
      <c r="K188" s="22"/>
      <c r="L188" s="8"/>
      <c r="M188" s="16"/>
      <c r="N188" s="8"/>
      <c r="O188" s="17"/>
      <c r="P188" s="8"/>
      <c r="R188" s="36"/>
    </row>
    <row r="189" spans="1:18" ht="9.9499999999999993" customHeight="1" x14ac:dyDescent="0.3">
      <c r="A189" s="29">
        <v>10</v>
      </c>
      <c r="B189" s="29" t="s">
        <v>186</v>
      </c>
      <c r="C189" s="8">
        <v>72.05</v>
      </c>
      <c r="D189" s="7">
        <v>0</v>
      </c>
      <c r="E189" s="19">
        <v>0</v>
      </c>
      <c r="F189" s="14">
        <f t="shared" si="17"/>
        <v>0</v>
      </c>
      <c r="G189" s="19">
        <v>0</v>
      </c>
      <c r="H189" s="22">
        <v>0</v>
      </c>
      <c r="I189" s="8"/>
      <c r="J189" s="19">
        <v>0</v>
      </c>
      <c r="K189" s="22">
        <v>0</v>
      </c>
      <c r="L189" s="8">
        <v>0</v>
      </c>
      <c r="M189" s="16">
        <v>0</v>
      </c>
      <c r="N189" s="8">
        <v>0</v>
      </c>
      <c r="O189" s="17">
        <v>0</v>
      </c>
      <c r="P189" s="8"/>
      <c r="R189" s="36"/>
    </row>
    <row r="190" spans="1:18" ht="9.9499999999999993" customHeight="1" x14ac:dyDescent="0.3">
      <c r="A190" s="29">
        <v>11</v>
      </c>
      <c r="B190" s="29" t="s">
        <v>187</v>
      </c>
      <c r="C190" s="8">
        <v>111.64</v>
      </c>
      <c r="D190" s="7">
        <v>227</v>
      </c>
      <c r="E190" s="19">
        <v>227</v>
      </c>
      <c r="F190" s="14">
        <f t="shared" si="17"/>
        <v>2.0333213901827301</v>
      </c>
      <c r="G190" s="19">
        <v>79</v>
      </c>
      <c r="H190" s="22">
        <v>0.34801762114537443</v>
      </c>
      <c r="I190" s="8"/>
      <c r="J190" s="19">
        <v>0</v>
      </c>
      <c r="K190" s="22">
        <f t="shared" ref="K190" si="23">J190/G190</f>
        <v>0</v>
      </c>
      <c r="L190" s="8">
        <v>79</v>
      </c>
      <c r="M190" s="16">
        <f t="shared" si="19"/>
        <v>0.34801762114537443</v>
      </c>
      <c r="N190" s="8">
        <v>79</v>
      </c>
      <c r="O190" s="17">
        <f t="shared" si="20"/>
        <v>0.34801762114537443</v>
      </c>
      <c r="P190" s="8"/>
      <c r="R190" s="36"/>
    </row>
    <row r="191" spans="1:18" ht="47.25" customHeight="1" x14ac:dyDescent="0.3">
      <c r="A191" s="29">
        <v>12</v>
      </c>
      <c r="B191" s="29" t="s">
        <v>159</v>
      </c>
      <c r="C191" s="8"/>
      <c r="D191" s="13"/>
      <c r="E191" s="19"/>
      <c r="F191" s="14"/>
      <c r="G191" s="19"/>
      <c r="H191" s="22"/>
      <c r="I191" s="8">
        <v>45</v>
      </c>
      <c r="J191" s="19">
        <v>29</v>
      </c>
      <c r="K191" s="44"/>
      <c r="L191" s="8"/>
      <c r="M191" s="16"/>
      <c r="N191" s="8"/>
      <c r="O191" s="17"/>
      <c r="P191" s="8">
        <v>45</v>
      </c>
      <c r="R191" s="36"/>
    </row>
    <row r="192" spans="1:18" s="26" customFormat="1" ht="9.9499999999999993" customHeight="1" x14ac:dyDescent="0.3">
      <c r="A192" s="75" t="s">
        <v>81</v>
      </c>
      <c r="B192" s="75"/>
      <c r="C192" s="18">
        <f>SUM(C190,C189,C187,C186,C184,C183,C181,C180,C179,C178,C177,C175,C174,C172,C170)</f>
        <v>2266.38</v>
      </c>
      <c r="D192" s="6">
        <v>8444</v>
      </c>
      <c r="E192" s="4">
        <f>SUM(E170:E191)</f>
        <v>8444</v>
      </c>
      <c r="F192" s="43">
        <f>E192/C192</f>
        <v>3.7257653173783742</v>
      </c>
      <c r="G192" s="18">
        <f>SUM(G170:G191)</f>
        <v>2346</v>
      </c>
      <c r="H192" s="44">
        <v>0.27783041212695403</v>
      </c>
      <c r="I192" s="18">
        <v>50</v>
      </c>
      <c r="J192" s="4">
        <f>SUM(J170:J190)</f>
        <v>1551</v>
      </c>
      <c r="K192" s="44">
        <f>J192/G192</f>
        <v>0.66112531969309463</v>
      </c>
      <c r="L192" s="18">
        <f>SUM(L170:L191)</f>
        <v>2951</v>
      </c>
      <c r="M192" s="44">
        <f>L192/E192</f>
        <v>0.34947891994315489</v>
      </c>
      <c r="N192" s="18">
        <f>SUM(N170:N191)</f>
        <v>2346</v>
      </c>
      <c r="O192" s="45">
        <f t="shared" si="20"/>
        <v>0.27783041212695403</v>
      </c>
      <c r="P192" s="18">
        <f>SUM(P170:P190)</f>
        <v>50</v>
      </c>
      <c r="R192" s="38"/>
    </row>
    <row r="193" spans="1:18" ht="9.9499999999999993" customHeight="1" x14ac:dyDescent="0.3">
      <c r="A193" s="79" t="s">
        <v>82</v>
      </c>
      <c r="B193" s="79"/>
      <c r="C193" s="8"/>
      <c r="D193" s="13"/>
      <c r="E193" s="19"/>
      <c r="F193" s="14"/>
      <c r="G193" s="19"/>
      <c r="H193" s="22"/>
      <c r="I193" s="8"/>
      <c r="J193" s="19"/>
      <c r="K193" s="22"/>
      <c r="L193" s="8"/>
      <c r="M193" s="16"/>
      <c r="N193" s="8"/>
      <c r="O193" s="17"/>
      <c r="P193" s="8"/>
      <c r="R193" s="36"/>
    </row>
    <row r="194" spans="1:18" s="9" customFormat="1" ht="9.9499999999999993" customHeight="1" x14ac:dyDescent="0.3">
      <c r="A194" s="29">
        <v>1</v>
      </c>
      <c r="B194" s="29" t="s">
        <v>83</v>
      </c>
      <c r="C194" s="8"/>
      <c r="D194" s="13"/>
      <c r="E194" s="19"/>
      <c r="F194" s="14"/>
      <c r="G194" s="19"/>
      <c r="H194" s="22"/>
      <c r="I194" s="8"/>
      <c r="J194" s="19"/>
      <c r="K194" s="22"/>
      <c r="L194" s="8"/>
      <c r="M194" s="16"/>
      <c r="N194" s="8"/>
      <c r="O194" s="17"/>
      <c r="P194" s="8"/>
      <c r="R194" s="37"/>
    </row>
    <row r="195" spans="1:18" s="9" customFormat="1" ht="9.9499999999999993" customHeight="1" x14ac:dyDescent="0.3">
      <c r="A195" s="29"/>
      <c r="B195" s="29" t="s">
        <v>271</v>
      </c>
      <c r="C195" s="8">
        <v>34.229999999999997</v>
      </c>
      <c r="D195" s="13">
        <v>192</v>
      </c>
      <c r="E195" s="19">
        <v>192</v>
      </c>
      <c r="F195" s="14">
        <f t="shared" si="17"/>
        <v>5.6091148115687997</v>
      </c>
      <c r="G195" s="19">
        <v>67</v>
      </c>
      <c r="H195" s="22">
        <v>0.34895833333333331</v>
      </c>
      <c r="I195" s="8">
        <v>0</v>
      </c>
      <c r="J195" s="19">
        <v>32</v>
      </c>
      <c r="K195" s="22">
        <f t="shared" ref="K195:K198" si="24">J195/G195</f>
        <v>0.47761194029850745</v>
      </c>
      <c r="L195" s="8">
        <v>67</v>
      </c>
      <c r="M195" s="16">
        <f t="shared" si="19"/>
        <v>0.34895833333333331</v>
      </c>
      <c r="N195" s="8">
        <v>67</v>
      </c>
      <c r="O195" s="17">
        <f t="shared" si="20"/>
        <v>0.34895833333333331</v>
      </c>
      <c r="P195" s="8"/>
      <c r="R195" s="37"/>
    </row>
    <row r="196" spans="1:18" s="9" customFormat="1" ht="9.9499999999999993" customHeight="1" x14ac:dyDescent="0.3">
      <c r="A196" s="29"/>
      <c r="B196" s="29" t="s">
        <v>272</v>
      </c>
      <c r="C196" s="8">
        <v>15.78</v>
      </c>
      <c r="D196" s="13">
        <v>77</v>
      </c>
      <c r="E196" s="19">
        <v>77</v>
      </c>
      <c r="F196" s="14">
        <f t="shared" si="17"/>
        <v>4.8795944233206594</v>
      </c>
      <c r="G196" s="19">
        <v>26</v>
      </c>
      <c r="H196" s="22">
        <v>0.33766233766233766</v>
      </c>
      <c r="I196" s="8">
        <v>0</v>
      </c>
      <c r="J196" s="19">
        <v>13</v>
      </c>
      <c r="K196" s="22">
        <f t="shared" si="24"/>
        <v>0.5</v>
      </c>
      <c r="L196" s="8">
        <v>26</v>
      </c>
      <c r="M196" s="16">
        <v>0.35</v>
      </c>
      <c r="N196" s="8">
        <v>26</v>
      </c>
      <c r="O196" s="17">
        <f t="shared" si="20"/>
        <v>0.33766233766233766</v>
      </c>
      <c r="P196" s="8"/>
      <c r="R196" s="37"/>
    </row>
    <row r="197" spans="1:18" s="9" customFormat="1" ht="9.9499999999999993" customHeight="1" x14ac:dyDescent="0.3">
      <c r="A197" s="29"/>
      <c r="B197" s="29" t="s">
        <v>273</v>
      </c>
      <c r="C197" s="8">
        <v>8.08</v>
      </c>
      <c r="D197" s="13">
        <v>0</v>
      </c>
      <c r="E197" s="19">
        <v>0</v>
      </c>
      <c r="F197" s="14">
        <f t="shared" si="17"/>
        <v>0</v>
      </c>
      <c r="G197" s="19">
        <v>0</v>
      </c>
      <c r="H197" s="22">
        <v>0</v>
      </c>
      <c r="I197" s="8">
        <v>0</v>
      </c>
      <c r="J197" s="19">
        <v>0</v>
      </c>
      <c r="K197" s="22"/>
      <c r="L197" s="8">
        <v>0</v>
      </c>
      <c r="M197" s="16">
        <v>0</v>
      </c>
      <c r="N197" s="8">
        <v>0</v>
      </c>
      <c r="O197" s="17">
        <v>0</v>
      </c>
      <c r="P197" s="8"/>
      <c r="R197" s="37"/>
    </row>
    <row r="198" spans="1:18" s="9" customFormat="1" ht="9.9499999999999993" customHeight="1" x14ac:dyDescent="0.3">
      <c r="A198" s="29"/>
      <c r="B198" s="29" t="s">
        <v>274</v>
      </c>
      <c r="C198" s="8">
        <v>48.52</v>
      </c>
      <c r="D198" s="13">
        <v>226</v>
      </c>
      <c r="E198" s="19">
        <v>226</v>
      </c>
      <c r="F198" s="14">
        <f t="shared" si="17"/>
        <v>4.6578730420445176</v>
      </c>
      <c r="G198" s="19">
        <v>79</v>
      </c>
      <c r="H198" s="22">
        <v>0.34955752212389379</v>
      </c>
      <c r="I198" s="8">
        <v>0</v>
      </c>
      <c r="J198" s="19">
        <v>45</v>
      </c>
      <c r="K198" s="22">
        <f t="shared" si="24"/>
        <v>0.569620253164557</v>
      </c>
      <c r="L198" s="8">
        <v>79</v>
      </c>
      <c r="M198" s="16">
        <f t="shared" si="19"/>
        <v>0.34955752212389379</v>
      </c>
      <c r="N198" s="8">
        <v>79</v>
      </c>
      <c r="O198" s="17">
        <f t="shared" si="20"/>
        <v>0.34955752212389379</v>
      </c>
      <c r="P198" s="8"/>
      <c r="R198" s="37"/>
    </row>
    <row r="199" spans="1:18" s="9" customFormat="1" ht="9.9499999999999993" customHeight="1" x14ac:dyDescent="0.3">
      <c r="A199" s="29"/>
      <c r="B199" s="29" t="s">
        <v>275</v>
      </c>
      <c r="C199" s="8">
        <v>22.56</v>
      </c>
      <c r="D199" s="13">
        <v>0</v>
      </c>
      <c r="E199" s="19">
        <v>0</v>
      </c>
      <c r="F199" s="14">
        <f t="shared" si="17"/>
        <v>0</v>
      </c>
      <c r="G199" s="19">
        <v>0</v>
      </c>
      <c r="H199" s="22">
        <v>0</v>
      </c>
      <c r="I199" s="8">
        <v>0</v>
      </c>
      <c r="J199" s="19">
        <v>0</v>
      </c>
      <c r="K199" s="22">
        <v>0</v>
      </c>
      <c r="L199" s="8">
        <v>0</v>
      </c>
      <c r="M199" s="16">
        <v>0</v>
      </c>
      <c r="N199" s="8">
        <v>0</v>
      </c>
      <c r="O199" s="17">
        <v>0</v>
      </c>
      <c r="P199" s="8"/>
      <c r="R199" s="37"/>
    </row>
    <row r="200" spans="1:18" ht="9.9499999999999993" customHeight="1" x14ac:dyDescent="0.3">
      <c r="A200" s="29">
        <v>2</v>
      </c>
      <c r="B200" s="29" t="s">
        <v>84</v>
      </c>
      <c r="C200" s="8"/>
      <c r="D200" s="13"/>
      <c r="E200" s="19"/>
      <c r="F200" s="14"/>
      <c r="G200" s="19"/>
      <c r="H200" s="22"/>
      <c r="I200" s="8"/>
      <c r="J200" s="19"/>
      <c r="K200" s="22"/>
      <c r="L200" s="8"/>
      <c r="M200" s="16"/>
      <c r="N200" s="8"/>
      <c r="O200" s="17"/>
      <c r="P200" s="8"/>
      <c r="R200" s="36"/>
    </row>
    <row r="201" spans="1:18" ht="9.9499999999999993" customHeight="1" x14ac:dyDescent="0.3">
      <c r="A201" s="29"/>
      <c r="B201" s="29" t="s">
        <v>276</v>
      </c>
      <c r="C201" s="8">
        <v>20.84</v>
      </c>
      <c r="D201" s="13">
        <v>84</v>
      </c>
      <c r="E201" s="19">
        <v>84</v>
      </c>
      <c r="F201" s="14">
        <f t="shared" si="17"/>
        <v>4.0307101727447217</v>
      </c>
      <c r="G201" s="19">
        <v>0</v>
      </c>
      <c r="H201" s="22">
        <v>0</v>
      </c>
      <c r="I201" s="8">
        <v>0</v>
      </c>
      <c r="J201" s="19">
        <v>0</v>
      </c>
      <c r="K201" s="22">
        <v>0</v>
      </c>
      <c r="L201" s="8">
        <v>29</v>
      </c>
      <c r="M201" s="16">
        <f t="shared" si="19"/>
        <v>0.34523809523809523</v>
      </c>
      <c r="N201" s="8">
        <v>0</v>
      </c>
      <c r="O201" s="17">
        <f t="shared" si="20"/>
        <v>0</v>
      </c>
      <c r="P201" s="8"/>
      <c r="R201" s="36"/>
    </row>
    <row r="202" spans="1:18" ht="9.9499999999999993" customHeight="1" x14ac:dyDescent="0.3">
      <c r="A202" s="29"/>
      <c r="B202" s="29" t="s">
        <v>277</v>
      </c>
      <c r="C202" s="8">
        <v>11.38</v>
      </c>
      <c r="D202" s="13">
        <v>38</v>
      </c>
      <c r="E202" s="19">
        <v>38</v>
      </c>
      <c r="F202" s="14">
        <f>E202/C202</f>
        <v>3.3391915641476273</v>
      </c>
      <c r="G202" s="19">
        <v>0</v>
      </c>
      <c r="H202" s="22">
        <v>0</v>
      </c>
      <c r="I202" s="8">
        <v>0</v>
      </c>
      <c r="J202" s="19">
        <v>0</v>
      </c>
      <c r="K202" s="22">
        <v>0</v>
      </c>
      <c r="L202" s="8">
        <v>13</v>
      </c>
      <c r="M202" s="16">
        <v>0.35</v>
      </c>
      <c r="N202" s="8">
        <v>0</v>
      </c>
      <c r="O202" s="17">
        <f t="shared" si="20"/>
        <v>0</v>
      </c>
      <c r="P202" s="8"/>
      <c r="R202" s="36"/>
    </row>
    <row r="203" spans="1:18" ht="9.9499999999999993" customHeight="1" x14ac:dyDescent="0.3">
      <c r="A203" s="29"/>
      <c r="B203" s="29" t="s">
        <v>278</v>
      </c>
      <c r="C203" s="8">
        <v>22.61</v>
      </c>
      <c r="D203" s="13">
        <v>67</v>
      </c>
      <c r="E203" s="19">
        <v>67</v>
      </c>
      <c r="F203" s="14">
        <f t="shared" si="17"/>
        <v>2.9632905793896507</v>
      </c>
      <c r="G203" s="19">
        <v>0</v>
      </c>
      <c r="H203" s="22">
        <v>0</v>
      </c>
      <c r="I203" s="8">
        <v>0</v>
      </c>
      <c r="J203" s="19">
        <v>0</v>
      </c>
      <c r="K203" s="22">
        <v>0</v>
      </c>
      <c r="L203" s="8">
        <v>23</v>
      </c>
      <c r="M203" s="16">
        <v>0.35</v>
      </c>
      <c r="N203" s="8">
        <v>0</v>
      </c>
      <c r="O203" s="17">
        <f t="shared" si="20"/>
        <v>0</v>
      </c>
      <c r="P203" s="8"/>
      <c r="R203" s="36"/>
    </row>
    <row r="204" spans="1:18" ht="9.9499999999999993" customHeight="1" x14ac:dyDescent="0.3">
      <c r="A204" s="29"/>
      <c r="B204" s="29" t="s">
        <v>279</v>
      </c>
      <c r="C204" s="8">
        <v>52.02</v>
      </c>
      <c r="D204" s="13">
        <v>208</v>
      </c>
      <c r="E204" s="19">
        <v>208</v>
      </c>
      <c r="F204" s="14">
        <f t="shared" si="17"/>
        <v>3.9984621299500192</v>
      </c>
      <c r="G204" s="19">
        <v>0</v>
      </c>
      <c r="H204" s="22">
        <v>0</v>
      </c>
      <c r="I204" s="8">
        <v>0</v>
      </c>
      <c r="J204" s="19">
        <v>0</v>
      </c>
      <c r="K204" s="22">
        <v>0</v>
      </c>
      <c r="L204" s="8">
        <v>72</v>
      </c>
      <c r="M204" s="16">
        <f t="shared" si="19"/>
        <v>0.34615384615384615</v>
      </c>
      <c r="N204" s="8">
        <v>0</v>
      </c>
      <c r="O204" s="17">
        <f t="shared" si="20"/>
        <v>0</v>
      </c>
      <c r="P204" s="8"/>
      <c r="R204" s="36"/>
    </row>
    <row r="205" spans="1:18" ht="9.9499999999999993" customHeight="1" x14ac:dyDescent="0.3">
      <c r="A205" s="29"/>
      <c r="B205" s="29" t="s">
        <v>280</v>
      </c>
      <c r="C205" s="8">
        <v>40.58</v>
      </c>
      <c r="D205" s="13">
        <v>123</v>
      </c>
      <c r="E205" s="19">
        <v>123</v>
      </c>
      <c r="F205" s="14">
        <f t="shared" si="17"/>
        <v>3.0310497782158698</v>
      </c>
      <c r="G205" s="19">
        <v>0</v>
      </c>
      <c r="H205" s="22">
        <v>0</v>
      </c>
      <c r="I205" s="8">
        <v>0</v>
      </c>
      <c r="J205" s="19">
        <v>0</v>
      </c>
      <c r="K205" s="22">
        <v>0</v>
      </c>
      <c r="L205" s="8">
        <v>43</v>
      </c>
      <c r="M205" s="16">
        <f t="shared" si="19"/>
        <v>0.34959349593495936</v>
      </c>
      <c r="N205" s="8">
        <v>0</v>
      </c>
      <c r="O205" s="17">
        <f t="shared" si="20"/>
        <v>0</v>
      </c>
      <c r="P205" s="8"/>
      <c r="R205" s="36"/>
    </row>
    <row r="206" spans="1:18" ht="9.9499999999999993" customHeight="1" x14ac:dyDescent="0.3">
      <c r="A206" s="29"/>
      <c r="B206" s="29" t="s">
        <v>281</v>
      </c>
      <c r="C206" s="8">
        <v>51.1</v>
      </c>
      <c r="D206" s="13">
        <v>135</v>
      </c>
      <c r="E206" s="19">
        <v>135</v>
      </c>
      <c r="F206" s="14">
        <f t="shared" si="17"/>
        <v>2.6418786692759295</v>
      </c>
      <c r="G206" s="19">
        <v>0</v>
      </c>
      <c r="H206" s="22">
        <v>0</v>
      </c>
      <c r="I206" s="8">
        <v>0</v>
      </c>
      <c r="J206" s="19">
        <v>0</v>
      </c>
      <c r="K206" s="22">
        <v>0</v>
      </c>
      <c r="L206" s="8">
        <v>47</v>
      </c>
      <c r="M206" s="16">
        <f t="shared" si="19"/>
        <v>0.34814814814814815</v>
      </c>
      <c r="N206" s="8">
        <v>0</v>
      </c>
      <c r="O206" s="17">
        <f t="shared" si="20"/>
        <v>0</v>
      </c>
      <c r="P206" s="8"/>
      <c r="R206" s="36"/>
    </row>
    <row r="207" spans="1:18" ht="9.9499999999999993" customHeight="1" x14ac:dyDescent="0.3">
      <c r="A207" s="29">
        <v>3</v>
      </c>
      <c r="B207" s="29" t="s">
        <v>85</v>
      </c>
      <c r="C207" s="8"/>
      <c r="D207" s="13"/>
      <c r="E207" s="19"/>
      <c r="F207" s="14"/>
      <c r="G207" s="19"/>
      <c r="H207" s="22"/>
      <c r="I207" s="8"/>
      <c r="J207" s="19"/>
      <c r="K207" s="22"/>
      <c r="L207" s="8"/>
      <c r="M207" s="16"/>
      <c r="N207" s="8"/>
      <c r="O207" s="17"/>
      <c r="P207" s="8"/>
      <c r="R207" s="36"/>
    </row>
    <row r="208" spans="1:18" s="9" customFormat="1" ht="9.9499999999999993" customHeight="1" x14ac:dyDescent="0.3">
      <c r="A208" s="29"/>
      <c r="B208" s="29" t="s">
        <v>238</v>
      </c>
      <c r="C208" s="8">
        <v>786.59</v>
      </c>
      <c r="D208" s="13">
        <v>2607</v>
      </c>
      <c r="E208" s="19">
        <v>2607</v>
      </c>
      <c r="F208" s="14">
        <f t="shared" si="17"/>
        <v>3.3143060552511474</v>
      </c>
      <c r="G208" s="19">
        <v>575</v>
      </c>
      <c r="H208" s="22">
        <v>0.22056003068661298</v>
      </c>
      <c r="I208" s="8"/>
      <c r="J208" s="19">
        <v>320</v>
      </c>
      <c r="K208" s="22">
        <f>J208/G208</f>
        <v>0.55652173913043479</v>
      </c>
      <c r="L208" s="8">
        <v>912</v>
      </c>
      <c r="M208" s="16">
        <f t="shared" si="19"/>
        <v>0.34982738780207134</v>
      </c>
      <c r="N208" s="8">
        <v>575</v>
      </c>
      <c r="O208" s="17">
        <f t="shared" si="20"/>
        <v>0.22056003068661298</v>
      </c>
      <c r="P208" s="8"/>
      <c r="R208" s="37"/>
    </row>
    <row r="209" spans="1:18" s="9" customFormat="1" ht="9.9499999999999993" customHeight="1" x14ac:dyDescent="0.3">
      <c r="A209" s="29"/>
      <c r="B209" s="29" t="s">
        <v>282</v>
      </c>
      <c r="C209" s="8">
        <v>295.89</v>
      </c>
      <c r="D209" s="20">
        <v>1064</v>
      </c>
      <c r="E209" s="19">
        <v>1064</v>
      </c>
      <c r="F209" s="14">
        <f t="shared" si="17"/>
        <v>3.5959309202744265</v>
      </c>
      <c r="G209" s="19">
        <v>250</v>
      </c>
      <c r="H209" s="22">
        <v>0.23496240601503759</v>
      </c>
      <c r="I209" s="8"/>
      <c r="J209" s="19">
        <v>100</v>
      </c>
      <c r="K209" s="22">
        <f>J209/G209</f>
        <v>0.4</v>
      </c>
      <c r="L209" s="8">
        <v>372</v>
      </c>
      <c r="M209" s="16">
        <f t="shared" si="19"/>
        <v>0.34962406015037595</v>
      </c>
      <c r="N209" s="8">
        <v>250</v>
      </c>
      <c r="O209" s="17">
        <f t="shared" si="20"/>
        <v>0.23496240601503759</v>
      </c>
      <c r="P209" s="8"/>
      <c r="R209" s="37"/>
    </row>
    <row r="210" spans="1:18" s="9" customFormat="1" ht="9.9499999999999993" customHeight="1" x14ac:dyDescent="0.3">
      <c r="A210" s="29"/>
      <c r="B210" s="29" t="s">
        <v>283</v>
      </c>
      <c r="C210" s="8">
        <v>132.1</v>
      </c>
      <c r="D210" s="7">
        <v>586</v>
      </c>
      <c r="E210" s="19">
        <v>586</v>
      </c>
      <c r="F210" s="14">
        <f t="shared" si="17"/>
        <v>4.4360333080999244</v>
      </c>
      <c r="G210" s="19">
        <v>150</v>
      </c>
      <c r="H210" s="22">
        <v>0.25597269624573377</v>
      </c>
      <c r="I210" s="8"/>
      <c r="J210" s="19">
        <v>80</v>
      </c>
      <c r="K210" s="22">
        <f>J210/G210</f>
        <v>0.53333333333333333</v>
      </c>
      <c r="L210" s="8">
        <v>205</v>
      </c>
      <c r="M210" s="16">
        <f t="shared" si="19"/>
        <v>0.34982935153583616</v>
      </c>
      <c r="N210" s="8">
        <v>150</v>
      </c>
      <c r="O210" s="17">
        <f t="shared" si="20"/>
        <v>0.25597269624573377</v>
      </c>
      <c r="P210" s="8"/>
      <c r="R210" s="37"/>
    </row>
    <row r="211" spans="1:18" ht="9.9499999999999993" customHeight="1" x14ac:dyDescent="0.3">
      <c r="A211" s="29"/>
      <c r="B211" s="29" t="s">
        <v>19</v>
      </c>
      <c r="C211" s="8"/>
      <c r="D211" s="13"/>
      <c r="E211" s="19"/>
      <c r="F211" s="14"/>
      <c r="G211" s="19"/>
      <c r="H211" s="22"/>
      <c r="I211" s="8"/>
      <c r="J211" s="19"/>
      <c r="K211" s="22"/>
      <c r="L211" s="8"/>
      <c r="M211" s="16"/>
      <c r="N211" s="8"/>
      <c r="O211" s="17"/>
      <c r="P211" s="8"/>
      <c r="R211" s="36"/>
    </row>
    <row r="212" spans="1:18" ht="9.9499999999999993" customHeight="1" x14ac:dyDescent="0.3">
      <c r="A212" s="29">
        <v>4</v>
      </c>
      <c r="B212" s="29" t="s">
        <v>350</v>
      </c>
      <c r="C212" s="8">
        <v>46.48</v>
      </c>
      <c r="D212" s="13">
        <v>0</v>
      </c>
      <c r="E212" s="19">
        <v>0</v>
      </c>
      <c r="F212" s="14">
        <f t="shared" ref="F212:F275" si="25">E212/C212</f>
        <v>0</v>
      </c>
      <c r="G212" s="19">
        <v>0</v>
      </c>
      <c r="H212" s="22">
        <v>0</v>
      </c>
      <c r="I212" s="8"/>
      <c r="J212" s="19">
        <v>0</v>
      </c>
      <c r="K212" s="22">
        <v>0</v>
      </c>
      <c r="L212" s="8">
        <v>0</v>
      </c>
      <c r="M212" s="16">
        <v>0</v>
      </c>
      <c r="N212" s="8">
        <v>0</v>
      </c>
      <c r="O212" s="17">
        <v>0</v>
      </c>
      <c r="P212" s="8"/>
      <c r="R212" s="36"/>
    </row>
    <row r="213" spans="1:18" ht="9.9499999999999993" customHeight="1" x14ac:dyDescent="0.3">
      <c r="A213" s="29">
        <v>5</v>
      </c>
      <c r="B213" s="29" t="s">
        <v>188</v>
      </c>
      <c r="C213" s="8">
        <v>31.23</v>
      </c>
      <c r="D213" s="13">
        <v>0</v>
      </c>
      <c r="E213" s="19">
        <v>0</v>
      </c>
      <c r="F213" s="14">
        <f t="shared" si="25"/>
        <v>0</v>
      </c>
      <c r="G213" s="19">
        <v>0</v>
      </c>
      <c r="H213" s="22">
        <v>0</v>
      </c>
      <c r="I213" s="8"/>
      <c r="J213" s="19">
        <v>0</v>
      </c>
      <c r="K213" s="22">
        <v>0</v>
      </c>
      <c r="L213" s="8">
        <v>0</v>
      </c>
      <c r="M213" s="16">
        <v>0</v>
      </c>
      <c r="N213" s="8">
        <v>0</v>
      </c>
      <c r="O213" s="17">
        <v>0</v>
      </c>
      <c r="P213" s="8"/>
      <c r="R213" s="36"/>
    </row>
    <row r="214" spans="1:18" s="26" customFormat="1" ht="9.9499999999999993" customHeight="1" x14ac:dyDescent="0.3">
      <c r="A214" s="75" t="s">
        <v>86</v>
      </c>
      <c r="B214" s="75"/>
      <c r="C214" s="18">
        <f>SUM(C213,C212,C210,C209,C208,C206,C205,C204,C203,C202,C201,C199,C198,C197,C196,C195)</f>
        <v>1619.9899999999996</v>
      </c>
      <c r="D214" s="4">
        <v>5407</v>
      </c>
      <c r="E214" s="4">
        <f>SUM(E195:E213)</f>
        <v>5407</v>
      </c>
      <c r="F214" s="43">
        <f t="shared" si="25"/>
        <v>3.3376749239192844</v>
      </c>
      <c r="G214" s="18">
        <f>SUM(G195:G213)</f>
        <v>1147</v>
      </c>
      <c r="H214" s="44">
        <v>0.21213242093582393</v>
      </c>
      <c r="I214" s="18">
        <v>0</v>
      </c>
      <c r="J214" s="4">
        <f>SUM(J194:J213)</f>
        <v>590</v>
      </c>
      <c r="K214" s="44">
        <f>J214/G214</f>
        <v>0.51438535309503053</v>
      </c>
      <c r="L214" s="18">
        <f>SUM(L194:L213)</f>
        <v>1888</v>
      </c>
      <c r="M214" s="44">
        <f>L214/E214</f>
        <v>0.34917699278712777</v>
      </c>
      <c r="N214" s="18">
        <f>SUM(N194:N213)</f>
        <v>1147</v>
      </c>
      <c r="O214" s="45">
        <f t="shared" ref="O214:O275" si="26">N214/E214</f>
        <v>0.21213242093582393</v>
      </c>
      <c r="P214" s="18">
        <f>SUM(P194:P213)</f>
        <v>0</v>
      </c>
      <c r="R214" s="38"/>
    </row>
    <row r="215" spans="1:18" ht="9.9499999999999993" customHeight="1" x14ac:dyDescent="0.3">
      <c r="A215" s="79" t="s">
        <v>87</v>
      </c>
      <c r="B215" s="79"/>
      <c r="C215" s="8"/>
      <c r="D215" s="13"/>
      <c r="E215" s="19"/>
      <c r="F215" s="14"/>
      <c r="G215" s="19"/>
      <c r="H215" s="22"/>
      <c r="I215" s="8"/>
      <c r="J215" s="19"/>
      <c r="K215" s="22"/>
      <c r="L215" s="8"/>
      <c r="M215" s="16"/>
      <c r="N215" s="8"/>
      <c r="O215" s="17"/>
      <c r="P215" s="8"/>
      <c r="R215" s="36"/>
    </row>
    <row r="216" spans="1:18" s="9" customFormat="1" ht="9.9499999999999993" customHeight="1" x14ac:dyDescent="0.3">
      <c r="A216" s="29">
        <v>1</v>
      </c>
      <c r="B216" s="29" t="s">
        <v>88</v>
      </c>
      <c r="C216" s="8">
        <v>343.2</v>
      </c>
      <c r="D216" s="20">
        <v>1324</v>
      </c>
      <c r="E216" s="19">
        <v>1324</v>
      </c>
      <c r="F216" s="14">
        <f t="shared" si="25"/>
        <v>3.8578088578088581</v>
      </c>
      <c r="G216" s="19">
        <v>463</v>
      </c>
      <c r="H216" s="22">
        <v>0.34969788519637462</v>
      </c>
      <c r="I216" s="8"/>
      <c r="J216" s="19">
        <v>120</v>
      </c>
      <c r="K216" s="22">
        <f>J216/G216</f>
        <v>0.25917926565874733</v>
      </c>
      <c r="L216" s="8">
        <v>463</v>
      </c>
      <c r="M216" s="16">
        <f t="shared" ref="M216:M275" si="27">L216/E216</f>
        <v>0.34969788519637462</v>
      </c>
      <c r="N216" s="8">
        <v>463</v>
      </c>
      <c r="O216" s="17">
        <f t="shared" si="26"/>
        <v>0.34969788519637462</v>
      </c>
      <c r="P216" s="8"/>
      <c r="R216" s="37"/>
    </row>
    <row r="217" spans="1:18" ht="9.9499999999999993" customHeight="1" x14ac:dyDescent="0.3">
      <c r="A217" s="29">
        <v>2</v>
      </c>
      <c r="B217" s="29" t="s">
        <v>89</v>
      </c>
      <c r="C217" s="8"/>
      <c r="D217" s="20"/>
      <c r="E217" s="19"/>
      <c r="F217" s="14"/>
      <c r="G217" s="19"/>
      <c r="H217" s="22"/>
      <c r="I217" s="8"/>
      <c r="J217" s="19"/>
      <c r="K217" s="22"/>
      <c r="L217" s="8">
        <v>0</v>
      </c>
      <c r="M217" s="16"/>
      <c r="N217" s="8"/>
      <c r="O217" s="17"/>
      <c r="P217" s="8"/>
      <c r="R217" s="36"/>
    </row>
    <row r="218" spans="1:18" s="9" customFormat="1" ht="9.9499999999999993" customHeight="1" x14ac:dyDescent="0.3">
      <c r="A218" s="29"/>
      <c r="B218" s="29" t="s">
        <v>284</v>
      </c>
      <c r="C218" s="8">
        <v>51.74</v>
      </c>
      <c r="D218" s="20">
        <v>250</v>
      </c>
      <c r="E218" s="19">
        <v>250</v>
      </c>
      <c r="F218" s="14">
        <f t="shared" si="25"/>
        <v>4.8318515655199068</v>
      </c>
      <c r="G218" s="19">
        <v>87</v>
      </c>
      <c r="H218" s="22">
        <v>0.34799999999999998</v>
      </c>
      <c r="I218" s="8"/>
      <c r="J218" s="19">
        <v>74</v>
      </c>
      <c r="K218" s="22">
        <f>J218/G218</f>
        <v>0.85057471264367812</v>
      </c>
      <c r="L218" s="8">
        <v>87</v>
      </c>
      <c r="M218" s="16">
        <f t="shared" si="27"/>
        <v>0.34799999999999998</v>
      </c>
      <c r="N218" s="8">
        <v>87</v>
      </c>
      <c r="O218" s="17">
        <f t="shared" si="26"/>
        <v>0.34799999999999998</v>
      </c>
      <c r="P218" s="8"/>
      <c r="R218" s="37"/>
    </row>
    <row r="219" spans="1:18" s="9" customFormat="1" ht="9.9499999999999993" customHeight="1" x14ac:dyDescent="0.3">
      <c r="A219" s="29"/>
      <c r="B219" s="29" t="s">
        <v>285</v>
      </c>
      <c r="C219" s="8">
        <v>419.8</v>
      </c>
      <c r="D219" s="20">
        <v>2608</v>
      </c>
      <c r="E219" s="19">
        <v>2608</v>
      </c>
      <c r="F219" s="14">
        <f t="shared" si="25"/>
        <v>6.2124821343496901</v>
      </c>
      <c r="G219" s="19">
        <v>912</v>
      </c>
      <c r="H219" s="22">
        <v>0.34969325153374231</v>
      </c>
      <c r="I219" s="8"/>
      <c r="J219" s="19">
        <v>230</v>
      </c>
      <c r="K219" s="22">
        <f>J219/G219</f>
        <v>0.25219298245614036</v>
      </c>
      <c r="L219" s="8">
        <v>912</v>
      </c>
      <c r="M219" s="16">
        <f t="shared" si="27"/>
        <v>0.34969325153374231</v>
      </c>
      <c r="N219" s="8">
        <v>912</v>
      </c>
      <c r="O219" s="17">
        <f t="shared" si="26"/>
        <v>0.34969325153374231</v>
      </c>
      <c r="P219" s="8"/>
      <c r="R219" s="37"/>
    </row>
    <row r="220" spans="1:18" s="9" customFormat="1" ht="9.9499999999999993" customHeight="1" x14ac:dyDescent="0.3">
      <c r="A220" s="29"/>
      <c r="B220" s="29" t="s">
        <v>286</v>
      </c>
      <c r="C220" s="8">
        <v>150.19</v>
      </c>
      <c r="D220" s="20">
        <v>499</v>
      </c>
      <c r="E220" s="19">
        <v>499</v>
      </c>
      <c r="F220" s="14">
        <f t="shared" si="25"/>
        <v>3.3224582195885213</v>
      </c>
      <c r="G220" s="19">
        <v>174</v>
      </c>
      <c r="H220" s="22">
        <v>0.34869739478957917</v>
      </c>
      <c r="I220" s="8"/>
      <c r="J220" s="19">
        <v>84</v>
      </c>
      <c r="K220" s="22">
        <f>J220/G220</f>
        <v>0.48275862068965519</v>
      </c>
      <c r="L220" s="8">
        <v>174</v>
      </c>
      <c r="M220" s="16">
        <f t="shared" si="27"/>
        <v>0.34869739478957917</v>
      </c>
      <c r="N220" s="8">
        <v>174</v>
      </c>
      <c r="O220" s="17">
        <f t="shared" si="26"/>
        <v>0.34869739478957917</v>
      </c>
      <c r="P220" s="8"/>
      <c r="R220" s="37"/>
    </row>
    <row r="221" spans="1:18" ht="9.9499999999999993" customHeight="1" x14ac:dyDescent="0.3">
      <c r="A221" s="29">
        <v>3</v>
      </c>
      <c r="B221" s="29" t="s">
        <v>19</v>
      </c>
      <c r="C221" s="8">
        <v>13827.99</v>
      </c>
      <c r="D221" s="20">
        <v>20779</v>
      </c>
      <c r="E221" s="19">
        <v>20779</v>
      </c>
      <c r="F221" s="14">
        <f t="shared" si="25"/>
        <v>1.5026768170934459</v>
      </c>
      <c r="G221" s="19">
        <v>5264</v>
      </c>
      <c r="H221" s="22">
        <v>0.30184320708407525</v>
      </c>
      <c r="I221" s="8"/>
      <c r="J221" s="19">
        <v>433</v>
      </c>
      <c r="K221" s="22">
        <f>J221/G221</f>
        <v>8.2256838905775079E-2</v>
      </c>
      <c r="L221" s="8">
        <v>7272</v>
      </c>
      <c r="M221" s="16">
        <f t="shared" si="27"/>
        <v>0.34996871841763316</v>
      </c>
      <c r="N221" s="8">
        <v>5264</v>
      </c>
      <c r="O221" s="17">
        <f t="shared" si="26"/>
        <v>0.2533326916598489</v>
      </c>
      <c r="P221" s="8"/>
      <c r="R221" s="36"/>
    </row>
    <row r="222" spans="1:18" ht="47.25" customHeight="1" x14ac:dyDescent="0.3">
      <c r="A222" s="29">
        <v>4</v>
      </c>
      <c r="B222" s="29" t="s">
        <v>159</v>
      </c>
      <c r="C222" s="8"/>
      <c r="D222" s="7"/>
      <c r="E222" s="19"/>
      <c r="F222" s="14"/>
      <c r="G222" s="19"/>
      <c r="H222" s="22"/>
      <c r="I222" s="8"/>
      <c r="J222" s="19"/>
      <c r="K222" s="22"/>
      <c r="L222" s="8"/>
      <c r="M222" s="16"/>
      <c r="N222" s="8"/>
      <c r="O222" s="17"/>
      <c r="P222" s="8"/>
      <c r="R222" s="36"/>
    </row>
    <row r="223" spans="1:18" s="26" customFormat="1" ht="14.25" customHeight="1" x14ac:dyDescent="0.3">
      <c r="A223" s="75" t="s">
        <v>90</v>
      </c>
      <c r="B223" s="75"/>
      <c r="C223" s="18">
        <f>SUM(C216:C222)</f>
        <v>14792.92</v>
      </c>
      <c r="D223" s="6">
        <v>25460</v>
      </c>
      <c r="E223" s="6">
        <f>SUM(E216:E222)</f>
        <v>25460</v>
      </c>
      <c r="F223" s="43">
        <f>E223/C223</f>
        <v>1.721093604237703</v>
      </c>
      <c r="G223" s="6">
        <f>SUM(G216:G222)</f>
        <v>6900</v>
      </c>
      <c r="H223" s="44">
        <v>0.27101335428122547</v>
      </c>
      <c r="I223" s="18">
        <v>0</v>
      </c>
      <c r="J223" s="6">
        <f>SUM(J216:J222)</f>
        <v>941</v>
      </c>
      <c r="K223" s="44">
        <f>J223/G223</f>
        <v>0.1363768115942029</v>
      </c>
      <c r="L223" s="6">
        <f>SUM(L216:L222)</f>
        <v>8908</v>
      </c>
      <c r="M223" s="44">
        <f>L223/E223</f>
        <v>0.34988216810683426</v>
      </c>
      <c r="N223" s="6">
        <v>6900</v>
      </c>
      <c r="O223" s="45">
        <f t="shared" si="26"/>
        <v>0.27101335428122547</v>
      </c>
      <c r="P223" s="6">
        <f>SUM(P216:P222)</f>
        <v>0</v>
      </c>
      <c r="R223" s="38"/>
    </row>
    <row r="224" spans="1:18" ht="9.9499999999999993" customHeight="1" x14ac:dyDescent="0.3">
      <c r="A224" s="79" t="s">
        <v>91</v>
      </c>
      <c r="B224" s="79"/>
      <c r="C224" s="8"/>
      <c r="D224" s="13"/>
      <c r="E224" s="19"/>
      <c r="F224" s="14"/>
      <c r="G224" s="19"/>
      <c r="H224" s="22"/>
      <c r="I224" s="8"/>
      <c r="J224" s="19"/>
      <c r="K224" s="22"/>
      <c r="L224" s="8"/>
      <c r="M224" s="16"/>
      <c r="N224" s="8"/>
      <c r="O224" s="17"/>
      <c r="P224" s="8"/>
      <c r="R224" s="36"/>
    </row>
    <row r="225" spans="1:18" ht="12.75" customHeight="1" x14ac:dyDescent="0.3">
      <c r="A225" s="29">
        <v>1</v>
      </c>
      <c r="B225" s="29" t="s">
        <v>92</v>
      </c>
      <c r="C225" s="19"/>
      <c r="D225" s="13"/>
      <c r="E225" s="19"/>
      <c r="F225" s="14"/>
      <c r="G225" s="19"/>
      <c r="H225" s="22"/>
      <c r="I225" s="8"/>
      <c r="J225" s="19"/>
      <c r="K225" s="22"/>
      <c r="L225" s="8"/>
      <c r="M225" s="16"/>
      <c r="N225" s="8"/>
      <c r="O225" s="17"/>
      <c r="P225" s="8"/>
      <c r="R225" s="36"/>
    </row>
    <row r="226" spans="1:18" s="9" customFormat="1" ht="9.9499999999999993" customHeight="1" x14ac:dyDescent="0.3">
      <c r="A226" s="29"/>
      <c r="B226" s="29" t="s">
        <v>287</v>
      </c>
      <c r="C226" s="19">
        <v>816.02</v>
      </c>
      <c r="D226" s="13">
        <v>917</v>
      </c>
      <c r="E226" s="19">
        <v>917</v>
      </c>
      <c r="F226" s="14">
        <f t="shared" si="25"/>
        <v>1.1237469669861033</v>
      </c>
      <c r="G226" s="19">
        <v>320</v>
      </c>
      <c r="H226" s="22">
        <v>0.34896401308615049</v>
      </c>
      <c r="I226" s="8"/>
      <c r="J226" s="19">
        <v>237</v>
      </c>
      <c r="K226" s="22">
        <f>J226/G226</f>
        <v>0.74062499999999998</v>
      </c>
      <c r="L226" s="8">
        <v>320</v>
      </c>
      <c r="M226" s="16">
        <f t="shared" si="27"/>
        <v>0.34896401308615049</v>
      </c>
      <c r="N226" s="8">
        <v>320</v>
      </c>
      <c r="O226" s="17">
        <f t="shared" si="26"/>
        <v>0.34896401308615049</v>
      </c>
      <c r="P226" s="8"/>
      <c r="R226" s="37"/>
    </row>
    <row r="227" spans="1:18" s="9" customFormat="1" ht="9.9499999999999993" customHeight="1" x14ac:dyDescent="0.3">
      <c r="A227" s="29"/>
      <c r="B227" s="29" t="s">
        <v>288</v>
      </c>
      <c r="C227" s="19">
        <v>99.94</v>
      </c>
      <c r="D227" s="20">
        <v>189</v>
      </c>
      <c r="E227" s="19">
        <v>189</v>
      </c>
      <c r="F227" s="14">
        <f t="shared" si="25"/>
        <v>1.8911346808084852</v>
      </c>
      <c r="G227" s="19">
        <v>65</v>
      </c>
      <c r="H227" s="22">
        <v>0.3439153439153439</v>
      </c>
      <c r="I227" s="8"/>
      <c r="J227" s="19">
        <v>39</v>
      </c>
      <c r="K227" s="22">
        <f>J227/G227</f>
        <v>0.6</v>
      </c>
      <c r="L227" s="8">
        <v>66</v>
      </c>
      <c r="M227" s="16">
        <f t="shared" si="27"/>
        <v>0.34920634920634919</v>
      </c>
      <c r="N227" s="8">
        <v>65</v>
      </c>
      <c r="O227" s="17">
        <f t="shared" si="26"/>
        <v>0.3439153439153439</v>
      </c>
      <c r="P227" s="8"/>
      <c r="R227" s="37"/>
    </row>
    <row r="228" spans="1:18" ht="9.9499999999999993" customHeight="1" x14ac:dyDescent="0.3">
      <c r="A228" s="29">
        <v>2</v>
      </c>
      <c r="B228" s="29" t="s">
        <v>93</v>
      </c>
      <c r="C228" s="19"/>
      <c r="D228" s="13"/>
      <c r="E228" s="19"/>
      <c r="F228" s="14"/>
      <c r="G228" s="19"/>
      <c r="H228" s="22"/>
      <c r="I228" s="8"/>
      <c r="J228" s="19"/>
      <c r="K228" s="22"/>
      <c r="L228" s="8">
        <v>0</v>
      </c>
      <c r="M228" s="16"/>
      <c r="N228" s="8"/>
      <c r="O228" s="17"/>
      <c r="P228" s="8"/>
      <c r="R228" s="36"/>
    </row>
    <row r="229" spans="1:18" s="9" customFormat="1" ht="9.9499999999999993" customHeight="1" x14ac:dyDescent="0.3">
      <c r="A229" s="29"/>
      <c r="B229" s="29" t="s">
        <v>207</v>
      </c>
      <c r="C229" s="19">
        <v>56.6</v>
      </c>
      <c r="D229" s="13">
        <v>115</v>
      </c>
      <c r="E229" s="19">
        <v>115</v>
      </c>
      <c r="F229" s="14">
        <f t="shared" si="25"/>
        <v>2.0318021201413425</v>
      </c>
      <c r="G229" s="19">
        <v>40</v>
      </c>
      <c r="H229" s="22">
        <v>0.34782608695652173</v>
      </c>
      <c r="I229" s="8"/>
      <c r="J229" s="19">
        <v>26</v>
      </c>
      <c r="K229" s="22">
        <f>J229/G229</f>
        <v>0.65</v>
      </c>
      <c r="L229" s="8">
        <v>40</v>
      </c>
      <c r="M229" s="16">
        <f t="shared" si="27"/>
        <v>0.34782608695652173</v>
      </c>
      <c r="N229" s="8">
        <v>40</v>
      </c>
      <c r="O229" s="17">
        <f t="shared" si="26"/>
        <v>0.34782608695652173</v>
      </c>
      <c r="P229" s="8"/>
      <c r="R229" s="37"/>
    </row>
    <row r="230" spans="1:18" s="9" customFormat="1" ht="9.9499999999999993" customHeight="1" x14ac:dyDescent="0.3">
      <c r="A230" s="29">
        <v>3</v>
      </c>
      <c r="B230" s="29" t="s">
        <v>94</v>
      </c>
      <c r="C230" s="19">
        <v>96.12</v>
      </c>
      <c r="D230" s="20">
        <v>239</v>
      </c>
      <c r="E230" s="19">
        <v>239</v>
      </c>
      <c r="F230" s="14">
        <f t="shared" si="25"/>
        <v>2.486475239284228</v>
      </c>
      <c r="G230" s="19">
        <v>80</v>
      </c>
      <c r="H230" s="22">
        <v>0.33472803347280333</v>
      </c>
      <c r="I230" s="8"/>
      <c r="J230" s="19">
        <v>75</v>
      </c>
      <c r="K230" s="22">
        <f>J230/G230</f>
        <v>0.9375</v>
      </c>
      <c r="L230" s="8">
        <v>83</v>
      </c>
      <c r="M230" s="16">
        <f t="shared" si="27"/>
        <v>0.34728033472803349</v>
      </c>
      <c r="N230" s="8">
        <v>80</v>
      </c>
      <c r="O230" s="17">
        <f t="shared" si="26"/>
        <v>0.33472803347280333</v>
      </c>
      <c r="P230" s="8"/>
      <c r="R230" s="37"/>
    </row>
    <row r="231" spans="1:18" s="9" customFormat="1" ht="9.9499999999999993" customHeight="1" x14ac:dyDescent="0.3">
      <c r="A231" s="29">
        <v>4</v>
      </c>
      <c r="B231" s="29" t="s">
        <v>351</v>
      </c>
      <c r="C231" s="19">
        <v>138.6</v>
      </c>
      <c r="D231" s="20">
        <v>880</v>
      </c>
      <c r="E231" s="19">
        <v>880</v>
      </c>
      <c r="F231" s="14">
        <f t="shared" si="25"/>
        <v>6.3492063492063497</v>
      </c>
      <c r="G231" s="19">
        <v>308</v>
      </c>
      <c r="H231" s="22">
        <v>0.35</v>
      </c>
      <c r="I231" s="8"/>
      <c r="J231" s="19">
        <v>145</v>
      </c>
      <c r="K231" s="22">
        <f>J231/G231</f>
        <v>0.4707792207792208</v>
      </c>
      <c r="L231" s="8">
        <v>308</v>
      </c>
      <c r="M231" s="16">
        <f t="shared" si="27"/>
        <v>0.35</v>
      </c>
      <c r="N231" s="8">
        <v>308</v>
      </c>
      <c r="O231" s="17">
        <f t="shared" si="26"/>
        <v>0.35</v>
      </c>
      <c r="P231" s="8"/>
      <c r="R231" s="37"/>
    </row>
    <row r="232" spans="1:18" s="9" customFormat="1" ht="9.9499999999999993" customHeight="1" x14ac:dyDescent="0.3">
      <c r="A232" s="29">
        <v>5</v>
      </c>
      <c r="B232" s="29" t="s">
        <v>95</v>
      </c>
      <c r="C232" s="19"/>
      <c r="D232" s="20"/>
      <c r="E232" s="19"/>
      <c r="F232" s="14"/>
      <c r="G232" s="19"/>
      <c r="H232" s="22"/>
      <c r="I232" s="8"/>
      <c r="J232" s="19"/>
      <c r="K232" s="22"/>
      <c r="L232" s="8"/>
      <c r="M232" s="16"/>
      <c r="N232" s="8"/>
      <c r="O232" s="17"/>
      <c r="P232" s="8"/>
      <c r="R232" s="37"/>
    </row>
    <row r="233" spans="1:18" s="9" customFormat="1" ht="9.9499999999999993" customHeight="1" x14ac:dyDescent="0.3">
      <c r="A233" s="29"/>
      <c r="B233" s="29" t="s">
        <v>289</v>
      </c>
      <c r="C233" s="19">
        <v>34.42</v>
      </c>
      <c r="D233" s="20">
        <v>143</v>
      </c>
      <c r="E233" s="19">
        <v>143</v>
      </c>
      <c r="F233" s="14">
        <f t="shared" si="25"/>
        <v>4.1545613015688554</v>
      </c>
      <c r="G233" s="19">
        <v>49</v>
      </c>
      <c r="H233" s="22">
        <v>0.34265734265734266</v>
      </c>
      <c r="I233" s="8"/>
      <c r="J233" s="19">
        <v>42</v>
      </c>
      <c r="K233" s="22">
        <f t="shared" ref="K233:K239" si="28">J233/G233</f>
        <v>0.8571428571428571</v>
      </c>
      <c r="L233" s="8">
        <v>50</v>
      </c>
      <c r="M233" s="16">
        <f t="shared" si="27"/>
        <v>0.34965034965034963</v>
      </c>
      <c r="N233" s="8">
        <v>49</v>
      </c>
      <c r="O233" s="17">
        <f t="shared" si="26"/>
        <v>0.34265734265734266</v>
      </c>
      <c r="P233" s="8"/>
      <c r="R233" s="37"/>
    </row>
    <row r="234" spans="1:18" s="9" customFormat="1" ht="9.9499999999999993" customHeight="1" x14ac:dyDescent="0.3">
      <c r="A234" s="29"/>
      <c r="B234" s="29" t="s">
        <v>290</v>
      </c>
      <c r="C234" s="19">
        <v>84.25</v>
      </c>
      <c r="D234" s="20">
        <v>214</v>
      </c>
      <c r="E234" s="19">
        <v>214</v>
      </c>
      <c r="F234" s="14">
        <f t="shared" si="25"/>
        <v>2.5400593471810091</v>
      </c>
      <c r="G234" s="19">
        <v>74</v>
      </c>
      <c r="H234" s="22">
        <v>0.34579439252336447</v>
      </c>
      <c r="I234" s="8"/>
      <c r="J234" s="19">
        <v>53</v>
      </c>
      <c r="K234" s="22">
        <f t="shared" si="28"/>
        <v>0.71621621621621623</v>
      </c>
      <c r="L234" s="8">
        <v>74</v>
      </c>
      <c r="M234" s="16">
        <f t="shared" si="27"/>
        <v>0.34579439252336447</v>
      </c>
      <c r="N234" s="8">
        <v>74</v>
      </c>
      <c r="O234" s="17">
        <f t="shared" si="26"/>
        <v>0.34579439252336447</v>
      </c>
      <c r="P234" s="8"/>
      <c r="R234" s="37"/>
    </row>
    <row r="235" spans="1:18" ht="9.9499999999999993" customHeight="1" x14ac:dyDescent="0.3">
      <c r="A235" s="29"/>
      <c r="B235" s="29" t="s">
        <v>291</v>
      </c>
      <c r="C235" s="19">
        <v>305.39</v>
      </c>
      <c r="D235" s="20">
        <v>855</v>
      </c>
      <c r="E235" s="19">
        <v>855</v>
      </c>
      <c r="F235" s="14">
        <f t="shared" si="25"/>
        <v>2.7996987458659421</v>
      </c>
      <c r="G235" s="19">
        <v>299</v>
      </c>
      <c r="H235" s="22">
        <v>0.3497076023391813</v>
      </c>
      <c r="I235" s="8"/>
      <c r="J235" s="19">
        <v>123</v>
      </c>
      <c r="K235" s="22">
        <f t="shared" si="28"/>
        <v>0.41137123745819398</v>
      </c>
      <c r="L235" s="8">
        <v>299</v>
      </c>
      <c r="M235" s="16">
        <f t="shared" si="27"/>
        <v>0.3497076023391813</v>
      </c>
      <c r="N235" s="8">
        <v>299</v>
      </c>
      <c r="O235" s="17">
        <f t="shared" si="26"/>
        <v>0.3497076023391813</v>
      </c>
      <c r="P235" s="8"/>
      <c r="R235" s="36"/>
    </row>
    <row r="236" spans="1:18" s="9" customFormat="1" ht="9.9499999999999993" customHeight="1" x14ac:dyDescent="0.3">
      <c r="A236" s="29"/>
      <c r="B236" s="29" t="s">
        <v>292</v>
      </c>
      <c r="C236" s="19">
        <v>46.31</v>
      </c>
      <c r="D236" s="20">
        <v>143</v>
      </c>
      <c r="E236" s="19">
        <v>143</v>
      </c>
      <c r="F236" s="14">
        <f t="shared" si="25"/>
        <v>3.0878859857482182</v>
      </c>
      <c r="G236" s="19">
        <v>50</v>
      </c>
      <c r="H236" s="22">
        <v>0.34965034965034963</v>
      </c>
      <c r="I236" s="8"/>
      <c r="J236" s="19">
        <v>23</v>
      </c>
      <c r="K236" s="22">
        <f t="shared" si="28"/>
        <v>0.46</v>
      </c>
      <c r="L236" s="8">
        <v>50</v>
      </c>
      <c r="M236" s="16">
        <f t="shared" si="27"/>
        <v>0.34965034965034963</v>
      </c>
      <c r="N236" s="8">
        <v>50</v>
      </c>
      <c r="O236" s="17">
        <f t="shared" si="26"/>
        <v>0.34965034965034963</v>
      </c>
      <c r="P236" s="8"/>
      <c r="R236" s="37"/>
    </row>
    <row r="237" spans="1:18" s="9" customFormat="1" ht="9.9499999999999993" customHeight="1" x14ac:dyDescent="0.3">
      <c r="A237" s="29">
        <v>6</v>
      </c>
      <c r="B237" s="29" t="s">
        <v>96</v>
      </c>
      <c r="C237" s="19"/>
      <c r="D237" s="7"/>
      <c r="E237" s="19"/>
      <c r="F237" s="14"/>
      <c r="G237" s="19"/>
      <c r="H237" s="22"/>
      <c r="I237" s="8"/>
      <c r="J237" s="19"/>
      <c r="K237" s="22"/>
      <c r="L237" s="8"/>
      <c r="M237" s="16"/>
      <c r="N237" s="8"/>
      <c r="O237" s="17"/>
      <c r="P237" s="8"/>
      <c r="R237" s="37"/>
    </row>
    <row r="238" spans="1:18" s="9" customFormat="1" ht="9.9499999999999993" customHeight="1" x14ac:dyDescent="0.3">
      <c r="A238" s="29"/>
      <c r="B238" s="29" t="s">
        <v>293</v>
      </c>
      <c r="C238" s="19">
        <v>123.39</v>
      </c>
      <c r="D238" s="20">
        <v>360</v>
      </c>
      <c r="E238" s="19">
        <v>360</v>
      </c>
      <c r="F238" s="14">
        <f t="shared" si="25"/>
        <v>2.9175784099197668</v>
      </c>
      <c r="G238" s="19">
        <v>126</v>
      </c>
      <c r="H238" s="22">
        <v>0.35</v>
      </c>
      <c r="I238" s="8"/>
      <c r="J238" s="19">
        <v>100</v>
      </c>
      <c r="K238" s="22">
        <f t="shared" si="28"/>
        <v>0.79365079365079361</v>
      </c>
      <c r="L238" s="8">
        <v>126</v>
      </c>
      <c r="M238" s="16">
        <f t="shared" si="27"/>
        <v>0.35</v>
      </c>
      <c r="N238" s="8">
        <v>126</v>
      </c>
      <c r="O238" s="17">
        <f t="shared" si="26"/>
        <v>0.35</v>
      </c>
      <c r="P238" s="8"/>
      <c r="R238" s="37"/>
    </row>
    <row r="239" spans="1:18" s="9" customFormat="1" ht="9.9499999999999993" customHeight="1" x14ac:dyDescent="0.3">
      <c r="A239" s="29"/>
      <c r="B239" s="29" t="s">
        <v>294</v>
      </c>
      <c r="C239" s="19">
        <v>162.12</v>
      </c>
      <c r="D239" s="20">
        <v>498</v>
      </c>
      <c r="E239" s="19">
        <v>498</v>
      </c>
      <c r="F239" s="14">
        <f t="shared" si="25"/>
        <v>3.07179866765359</v>
      </c>
      <c r="G239" s="19">
        <v>174</v>
      </c>
      <c r="H239" s="22">
        <v>0.3493975903614458</v>
      </c>
      <c r="I239" s="8"/>
      <c r="J239" s="19">
        <v>56</v>
      </c>
      <c r="K239" s="22">
        <f t="shared" si="28"/>
        <v>0.32183908045977011</v>
      </c>
      <c r="L239" s="8">
        <v>174</v>
      </c>
      <c r="M239" s="16">
        <f t="shared" si="27"/>
        <v>0.3493975903614458</v>
      </c>
      <c r="N239" s="8">
        <v>174</v>
      </c>
      <c r="O239" s="17">
        <f t="shared" si="26"/>
        <v>0.3493975903614458</v>
      </c>
      <c r="P239" s="8"/>
      <c r="R239" s="37"/>
    </row>
    <row r="240" spans="1:18" s="9" customFormat="1" ht="9.9499999999999993" customHeight="1" x14ac:dyDescent="0.3">
      <c r="A240" s="29">
        <v>7</v>
      </c>
      <c r="B240" s="29" t="s">
        <v>97</v>
      </c>
      <c r="C240" s="19">
        <v>118.92</v>
      </c>
      <c r="D240" s="20">
        <v>919</v>
      </c>
      <c r="E240" s="19">
        <v>919</v>
      </c>
      <c r="F240" s="14">
        <f t="shared" si="25"/>
        <v>7.727884291960982</v>
      </c>
      <c r="G240" s="19">
        <v>187</v>
      </c>
      <c r="H240" s="22">
        <v>0.20348204570184983</v>
      </c>
      <c r="I240" s="8"/>
      <c r="J240" s="19">
        <v>100</v>
      </c>
      <c r="K240" s="22">
        <f>J240/G240</f>
        <v>0.53475935828877008</v>
      </c>
      <c r="L240" s="8">
        <v>321</v>
      </c>
      <c r="M240" s="16">
        <f t="shared" si="27"/>
        <v>0.34929270946681173</v>
      </c>
      <c r="N240" s="8">
        <v>187</v>
      </c>
      <c r="O240" s="17">
        <f t="shared" si="26"/>
        <v>0.20348204570184983</v>
      </c>
      <c r="P240" s="8"/>
      <c r="R240" s="37"/>
    </row>
    <row r="241" spans="1:18" s="9" customFormat="1" ht="9.9499999999999993" customHeight="1" x14ac:dyDescent="0.3">
      <c r="A241" s="86">
        <v>8</v>
      </c>
      <c r="B241" s="29" t="s">
        <v>98</v>
      </c>
      <c r="C241" s="19"/>
      <c r="D241" s="13"/>
      <c r="E241" s="19"/>
      <c r="F241" s="14"/>
      <c r="G241" s="19"/>
      <c r="H241" s="22"/>
      <c r="I241" s="8"/>
      <c r="J241" s="19"/>
      <c r="K241" s="22"/>
      <c r="L241" s="8"/>
      <c r="M241" s="16"/>
      <c r="N241" s="8"/>
      <c r="O241" s="17"/>
      <c r="P241" s="8"/>
      <c r="R241" s="37"/>
    </row>
    <row r="242" spans="1:18" s="9" customFormat="1" ht="9.9499999999999993" customHeight="1" x14ac:dyDescent="0.3">
      <c r="A242" s="87"/>
      <c r="B242" s="29" t="s">
        <v>295</v>
      </c>
      <c r="C242" s="19">
        <v>585.29</v>
      </c>
      <c r="D242" s="13">
        <v>3826</v>
      </c>
      <c r="E242" s="19">
        <v>3826</v>
      </c>
      <c r="F242" s="14">
        <f t="shared" si="25"/>
        <v>6.5369304105657031</v>
      </c>
      <c r="G242" s="19">
        <v>1339</v>
      </c>
      <c r="H242" s="22">
        <v>0.34997386304234185</v>
      </c>
      <c r="I242" s="8"/>
      <c r="J242" s="19">
        <v>852</v>
      </c>
      <c r="K242" s="22">
        <f>J242/G242</f>
        <v>0.63629574309185954</v>
      </c>
      <c r="L242" s="8">
        <v>1339</v>
      </c>
      <c r="M242" s="16">
        <f t="shared" si="27"/>
        <v>0.34997386304234185</v>
      </c>
      <c r="N242" s="8">
        <v>1339</v>
      </c>
      <c r="O242" s="17">
        <f t="shared" si="26"/>
        <v>0.34997386304234185</v>
      </c>
      <c r="P242" s="8"/>
      <c r="R242" s="37"/>
    </row>
    <row r="243" spans="1:18" s="9" customFormat="1" ht="9.9499999999999993" customHeight="1" x14ac:dyDescent="0.3">
      <c r="A243" s="29">
        <v>9</v>
      </c>
      <c r="B243" s="29" t="s">
        <v>99</v>
      </c>
      <c r="C243" s="19">
        <v>165.16</v>
      </c>
      <c r="D243" s="13">
        <v>830</v>
      </c>
      <c r="E243" s="19">
        <v>830</v>
      </c>
      <c r="F243" s="14">
        <f t="shared" si="25"/>
        <v>5.0254298861709854</v>
      </c>
      <c r="G243" s="19">
        <v>280</v>
      </c>
      <c r="H243" s="22">
        <v>0.33734939759036142</v>
      </c>
      <c r="I243" s="8"/>
      <c r="J243" s="19">
        <v>150</v>
      </c>
      <c r="K243" s="22">
        <f>J243/G243</f>
        <v>0.5357142857142857</v>
      </c>
      <c r="L243" s="8">
        <v>290</v>
      </c>
      <c r="M243" s="16">
        <f t="shared" si="27"/>
        <v>0.3493975903614458</v>
      </c>
      <c r="N243" s="8">
        <v>280</v>
      </c>
      <c r="O243" s="17">
        <f t="shared" si="26"/>
        <v>0.33734939759036142</v>
      </c>
      <c r="P243" s="8"/>
      <c r="R243" s="37"/>
    </row>
    <row r="244" spans="1:18" s="9" customFormat="1" ht="9.9499999999999993" customHeight="1" x14ac:dyDescent="0.3">
      <c r="A244" s="29">
        <v>10</v>
      </c>
      <c r="B244" s="29" t="s">
        <v>100</v>
      </c>
      <c r="C244" s="19">
        <v>100.54</v>
      </c>
      <c r="D244" s="13">
        <v>589</v>
      </c>
      <c r="E244" s="19">
        <v>589</v>
      </c>
      <c r="F244" s="14">
        <f t="shared" si="25"/>
        <v>5.8583648299184397</v>
      </c>
      <c r="G244" s="19">
        <v>200</v>
      </c>
      <c r="H244" s="22">
        <v>0.3395585738539898</v>
      </c>
      <c r="I244" s="8"/>
      <c r="J244" s="19">
        <v>120</v>
      </c>
      <c r="K244" s="22">
        <f>J244/G244</f>
        <v>0.6</v>
      </c>
      <c r="L244" s="8">
        <v>206</v>
      </c>
      <c r="M244" s="16">
        <f t="shared" si="27"/>
        <v>0.34974533106960953</v>
      </c>
      <c r="N244" s="8">
        <v>200</v>
      </c>
      <c r="O244" s="17">
        <f t="shared" si="26"/>
        <v>0.3395585738539898</v>
      </c>
      <c r="P244" s="8"/>
      <c r="R244" s="37"/>
    </row>
    <row r="245" spans="1:18" s="9" customFormat="1" ht="9.9499999999999993" customHeight="1" x14ac:dyDescent="0.3">
      <c r="A245" s="29">
        <v>11</v>
      </c>
      <c r="B245" s="29" t="s">
        <v>101</v>
      </c>
      <c r="C245" s="19">
        <v>26.87</v>
      </c>
      <c r="D245" s="13">
        <v>91</v>
      </c>
      <c r="E245" s="19">
        <v>91</v>
      </c>
      <c r="F245" s="14">
        <f t="shared" si="25"/>
        <v>3.3866765909936731</v>
      </c>
      <c r="G245" s="19">
        <v>30</v>
      </c>
      <c r="H245" s="22">
        <v>0.32967032967032966</v>
      </c>
      <c r="I245" s="8"/>
      <c r="J245" s="19">
        <v>16</v>
      </c>
      <c r="K245" s="22">
        <f>J245/G245</f>
        <v>0.53333333333333333</v>
      </c>
      <c r="L245" s="8">
        <v>31</v>
      </c>
      <c r="M245" s="16">
        <v>0.35</v>
      </c>
      <c r="N245" s="8">
        <v>30</v>
      </c>
      <c r="O245" s="17">
        <f t="shared" si="26"/>
        <v>0.32967032967032966</v>
      </c>
      <c r="P245" s="8"/>
      <c r="R245" s="37"/>
    </row>
    <row r="246" spans="1:18" s="9" customFormat="1" ht="9.9499999999999993" customHeight="1" x14ac:dyDescent="0.3">
      <c r="A246" s="29"/>
      <c r="B246" s="29" t="s">
        <v>19</v>
      </c>
      <c r="C246" s="19"/>
      <c r="D246" s="13"/>
      <c r="E246" s="19"/>
      <c r="F246" s="14"/>
      <c r="G246" s="19"/>
      <c r="H246" s="22"/>
      <c r="I246" s="8"/>
      <c r="J246" s="19"/>
      <c r="K246" s="22"/>
      <c r="L246" s="8"/>
      <c r="M246" s="16"/>
      <c r="N246" s="8"/>
      <c r="O246" s="17"/>
      <c r="P246" s="8"/>
      <c r="R246" s="37"/>
    </row>
    <row r="247" spans="1:18" s="9" customFormat="1" ht="9.9499999999999993" customHeight="1" x14ac:dyDescent="0.3">
      <c r="A247" s="29">
        <v>12</v>
      </c>
      <c r="B247" s="29" t="s">
        <v>189</v>
      </c>
      <c r="C247" s="19">
        <v>74.739999999999995</v>
      </c>
      <c r="D247" s="13">
        <v>307</v>
      </c>
      <c r="E247" s="19">
        <v>307</v>
      </c>
      <c r="F247" s="14">
        <f t="shared" si="25"/>
        <v>4.1075729194541077</v>
      </c>
      <c r="G247" s="19">
        <v>107</v>
      </c>
      <c r="H247" s="22">
        <v>0.34853420195439738</v>
      </c>
      <c r="I247" s="8"/>
      <c r="J247" s="19">
        <v>12</v>
      </c>
      <c r="K247" s="22">
        <f t="shared" ref="K247:K250" si="29">J247/G247</f>
        <v>0.11214953271028037</v>
      </c>
      <c r="L247" s="8">
        <v>107</v>
      </c>
      <c r="M247" s="16">
        <f t="shared" si="27"/>
        <v>0.34853420195439738</v>
      </c>
      <c r="N247" s="8">
        <v>107</v>
      </c>
      <c r="O247" s="17">
        <f t="shared" si="26"/>
        <v>0.34853420195439738</v>
      </c>
      <c r="P247" s="8"/>
      <c r="R247" s="37"/>
    </row>
    <row r="248" spans="1:18" s="9" customFormat="1" ht="9.9499999999999993" customHeight="1" x14ac:dyDescent="0.3">
      <c r="A248" s="29">
        <v>13</v>
      </c>
      <c r="B248" s="29" t="s">
        <v>204</v>
      </c>
      <c r="C248" s="19">
        <v>63.67</v>
      </c>
      <c r="D248" s="13">
        <v>31</v>
      </c>
      <c r="E248" s="19">
        <v>31</v>
      </c>
      <c r="F248" s="14">
        <f t="shared" si="25"/>
        <v>0.48688550337678654</v>
      </c>
      <c r="G248" s="19">
        <v>10</v>
      </c>
      <c r="H248" s="22">
        <v>0.32258064516129031</v>
      </c>
      <c r="I248" s="8"/>
      <c r="J248" s="19">
        <v>3</v>
      </c>
      <c r="K248" s="22">
        <f t="shared" si="29"/>
        <v>0.3</v>
      </c>
      <c r="L248" s="8">
        <v>10</v>
      </c>
      <c r="M248" s="16">
        <v>0.35</v>
      </c>
      <c r="N248" s="8">
        <v>10</v>
      </c>
      <c r="O248" s="17">
        <f t="shared" si="26"/>
        <v>0.32258064516129031</v>
      </c>
      <c r="P248" s="8"/>
      <c r="R248" s="37"/>
    </row>
    <row r="249" spans="1:18" s="9" customFormat="1" ht="9.9499999999999993" customHeight="1" x14ac:dyDescent="0.3">
      <c r="A249" s="29">
        <v>14</v>
      </c>
      <c r="B249" s="29" t="s">
        <v>205</v>
      </c>
      <c r="C249" s="19">
        <v>38.1</v>
      </c>
      <c r="D249" s="13">
        <v>40</v>
      </c>
      <c r="E249" s="19">
        <v>40</v>
      </c>
      <c r="F249" s="14">
        <f t="shared" si="25"/>
        <v>1.0498687664041995</v>
      </c>
      <c r="G249" s="19">
        <v>14</v>
      </c>
      <c r="H249" s="22">
        <v>0.35</v>
      </c>
      <c r="I249" s="8"/>
      <c r="J249" s="19">
        <v>11</v>
      </c>
      <c r="K249" s="22">
        <f t="shared" si="29"/>
        <v>0.7857142857142857</v>
      </c>
      <c r="L249" s="8">
        <v>14</v>
      </c>
      <c r="M249" s="16">
        <f t="shared" si="27"/>
        <v>0.35</v>
      </c>
      <c r="N249" s="8">
        <v>14</v>
      </c>
      <c r="O249" s="17">
        <f t="shared" si="26"/>
        <v>0.35</v>
      </c>
      <c r="P249" s="8"/>
      <c r="R249" s="37"/>
    </row>
    <row r="250" spans="1:18" s="9" customFormat="1" ht="9.9499999999999993" customHeight="1" x14ac:dyDescent="0.3">
      <c r="A250" s="29">
        <v>15</v>
      </c>
      <c r="B250" s="29" t="s">
        <v>206</v>
      </c>
      <c r="C250" s="19">
        <v>34.46</v>
      </c>
      <c r="D250" s="13">
        <v>36</v>
      </c>
      <c r="E250" s="19">
        <v>36</v>
      </c>
      <c r="F250" s="14">
        <f t="shared" si="25"/>
        <v>1.044689495066744</v>
      </c>
      <c r="G250" s="19">
        <v>12</v>
      </c>
      <c r="H250" s="22">
        <v>0.33333333333333331</v>
      </c>
      <c r="I250" s="8"/>
      <c r="J250" s="19">
        <v>7</v>
      </c>
      <c r="K250" s="22">
        <f t="shared" si="29"/>
        <v>0.58333333333333337</v>
      </c>
      <c r="L250" s="8">
        <v>12</v>
      </c>
      <c r="M250" s="16">
        <v>0.35</v>
      </c>
      <c r="N250" s="8">
        <v>12</v>
      </c>
      <c r="O250" s="17">
        <f t="shared" si="26"/>
        <v>0.33333333333333331</v>
      </c>
      <c r="P250" s="8"/>
      <c r="R250" s="37"/>
    </row>
    <row r="251" spans="1:18" ht="9.9499999999999993" customHeight="1" x14ac:dyDescent="0.3">
      <c r="A251" s="29">
        <v>16</v>
      </c>
      <c r="B251" s="29" t="s">
        <v>159</v>
      </c>
      <c r="C251" s="19"/>
      <c r="D251" s="13"/>
      <c r="E251" s="19"/>
      <c r="F251" s="14"/>
      <c r="G251" s="19"/>
      <c r="H251" s="22"/>
      <c r="I251" s="8"/>
      <c r="J251" s="19"/>
      <c r="K251" s="22"/>
      <c r="L251" s="8"/>
      <c r="M251" s="16"/>
      <c r="N251" s="8"/>
      <c r="O251" s="17"/>
      <c r="P251" s="8"/>
      <c r="R251" s="36"/>
    </row>
    <row r="252" spans="1:18" s="26" customFormat="1" ht="9.9499999999999993" customHeight="1" x14ac:dyDescent="0.3">
      <c r="A252" s="75" t="s">
        <v>102</v>
      </c>
      <c r="B252" s="75"/>
      <c r="C252" s="18">
        <f>SUM(C250,C249,C248,C247,C245,C244,C243,C242,C240,C239,C238,C236,C235,C234,C233,C231,C230,C229,C227,C226)</f>
        <v>3170.91</v>
      </c>
      <c r="D252" s="4">
        <v>11222</v>
      </c>
      <c r="E252" s="4">
        <f>SUM(E226:E251)</f>
        <v>11222</v>
      </c>
      <c r="F252" s="43">
        <f t="shared" si="25"/>
        <v>3.5390471505025372</v>
      </c>
      <c r="G252" s="18">
        <f>SUM(G226:G251)</f>
        <v>3764</v>
      </c>
      <c r="H252" s="44">
        <v>0.33</v>
      </c>
      <c r="I252" s="18">
        <v>0</v>
      </c>
      <c r="J252" s="4">
        <f>SUM(J226:J251)</f>
        <v>2190</v>
      </c>
      <c r="K252" s="44">
        <f>J252/G252</f>
        <v>0.58182784272051014</v>
      </c>
      <c r="L252" s="18">
        <f>SUM(L226:L251)</f>
        <v>3920</v>
      </c>
      <c r="M252" s="44">
        <f>L252/E252</f>
        <v>0.34931384779896629</v>
      </c>
      <c r="N252" s="18">
        <f>SUM(N226:N251)</f>
        <v>3764</v>
      </c>
      <c r="O252" s="45">
        <v>0.33</v>
      </c>
      <c r="P252" s="18">
        <f>SUM(P226:P251)</f>
        <v>0</v>
      </c>
      <c r="R252" s="38"/>
    </row>
    <row r="253" spans="1:18" ht="9.9499999999999993" customHeight="1" x14ac:dyDescent="0.3">
      <c r="A253" s="79" t="s">
        <v>103</v>
      </c>
      <c r="B253" s="79"/>
      <c r="C253" s="8"/>
      <c r="D253" s="13"/>
      <c r="E253" s="19"/>
      <c r="F253" s="14"/>
      <c r="G253" s="19"/>
      <c r="H253" s="22"/>
      <c r="I253" s="8"/>
      <c r="J253" s="19"/>
      <c r="K253" s="22"/>
      <c r="L253" s="8"/>
      <c r="M253" s="16"/>
      <c r="N253" s="8"/>
      <c r="O253" s="17"/>
      <c r="P253" s="8"/>
      <c r="R253" s="36"/>
    </row>
    <row r="254" spans="1:18" s="9" customFormat="1" ht="9.9499999999999993" customHeight="1" x14ac:dyDescent="0.3">
      <c r="A254" s="29">
        <v>1</v>
      </c>
      <c r="B254" s="29" t="s">
        <v>104</v>
      </c>
      <c r="C254" s="8">
        <v>544.51</v>
      </c>
      <c r="D254" s="13">
        <v>1254</v>
      </c>
      <c r="E254" s="19">
        <v>1254</v>
      </c>
      <c r="F254" s="14">
        <f t="shared" si="25"/>
        <v>2.302988007566436</v>
      </c>
      <c r="G254" s="19">
        <v>420</v>
      </c>
      <c r="H254" s="22">
        <v>0.3349282296650718</v>
      </c>
      <c r="I254" s="8"/>
      <c r="J254" s="19">
        <v>258</v>
      </c>
      <c r="K254" s="22">
        <f>J254/G254</f>
        <v>0.61428571428571432</v>
      </c>
      <c r="L254" s="8">
        <v>438</v>
      </c>
      <c r="M254" s="16">
        <f t="shared" si="27"/>
        <v>0.34928229665071769</v>
      </c>
      <c r="N254" s="8">
        <v>420</v>
      </c>
      <c r="O254" s="17">
        <f t="shared" si="26"/>
        <v>0.3349282296650718</v>
      </c>
      <c r="P254" s="8"/>
      <c r="R254" s="37"/>
    </row>
    <row r="255" spans="1:18" ht="9.9499999999999993" customHeight="1" x14ac:dyDescent="0.3">
      <c r="A255" s="29">
        <v>2</v>
      </c>
      <c r="B255" s="29" t="s">
        <v>105</v>
      </c>
      <c r="C255" s="8"/>
      <c r="D255" s="13"/>
      <c r="E255" s="19"/>
      <c r="F255" s="14"/>
      <c r="G255" s="19"/>
      <c r="H255" s="22"/>
      <c r="I255" s="8"/>
      <c r="J255" s="19"/>
      <c r="K255" s="22"/>
      <c r="L255" s="8"/>
      <c r="M255" s="16"/>
      <c r="N255" s="8"/>
      <c r="O255" s="17"/>
      <c r="P255" s="8"/>
      <c r="R255" s="36"/>
    </row>
    <row r="256" spans="1:18" s="9" customFormat="1" ht="9.9499999999999993" customHeight="1" x14ac:dyDescent="0.3">
      <c r="A256" s="29"/>
      <c r="B256" s="29" t="s">
        <v>296</v>
      </c>
      <c r="C256" s="8">
        <v>330.44</v>
      </c>
      <c r="D256" s="13">
        <v>796</v>
      </c>
      <c r="E256" s="19">
        <v>796</v>
      </c>
      <c r="F256" s="14">
        <f t="shared" si="25"/>
        <v>2.4089093330105316</v>
      </c>
      <c r="G256" s="19">
        <v>270</v>
      </c>
      <c r="H256" s="22">
        <v>0.33919597989949751</v>
      </c>
      <c r="I256" s="8"/>
      <c r="J256" s="19">
        <v>145</v>
      </c>
      <c r="K256" s="22">
        <f t="shared" ref="K256:K259" si="30">J256/G256</f>
        <v>0.53703703703703709</v>
      </c>
      <c r="L256" s="8">
        <v>278</v>
      </c>
      <c r="M256" s="16">
        <f t="shared" si="27"/>
        <v>0.34924623115577891</v>
      </c>
      <c r="N256" s="8">
        <v>270</v>
      </c>
      <c r="O256" s="17">
        <f t="shared" si="26"/>
        <v>0.33919597989949751</v>
      </c>
      <c r="P256" s="8"/>
      <c r="R256" s="37"/>
    </row>
    <row r="257" spans="1:18" s="9" customFormat="1" ht="9.9499999999999993" customHeight="1" x14ac:dyDescent="0.3">
      <c r="A257" s="29">
        <v>3</v>
      </c>
      <c r="B257" s="29" t="s">
        <v>106</v>
      </c>
      <c r="C257" s="8">
        <v>157.74</v>
      </c>
      <c r="D257" s="13">
        <v>341</v>
      </c>
      <c r="E257" s="19">
        <v>341</v>
      </c>
      <c r="F257" s="14">
        <f t="shared" si="25"/>
        <v>2.1617852161785214</v>
      </c>
      <c r="G257" s="19">
        <v>113</v>
      </c>
      <c r="H257" s="22">
        <v>0.33137829912023459</v>
      </c>
      <c r="I257" s="8"/>
      <c r="J257" s="19">
        <v>85</v>
      </c>
      <c r="K257" s="22">
        <f t="shared" si="30"/>
        <v>0.75221238938053092</v>
      </c>
      <c r="L257" s="8">
        <v>119</v>
      </c>
      <c r="M257" s="16">
        <f t="shared" si="27"/>
        <v>0.34897360703812319</v>
      </c>
      <c r="N257" s="8">
        <v>113</v>
      </c>
      <c r="O257" s="17">
        <f t="shared" si="26"/>
        <v>0.33137829912023459</v>
      </c>
      <c r="P257" s="8"/>
      <c r="R257" s="37"/>
    </row>
    <row r="258" spans="1:18" s="9" customFormat="1" ht="9.9499999999999993" customHeight="1" x14ac:dyDescent="0.3">
      <c r="A258" s="29">
        <v>4</v>
      </c>
      <c r="B258" s="29" t="s">
        <v>107</v>
      </c>
      <c r="C258" s="8">
        <v>35</v>
      </c>
      <c r="D258" s="13">
        <v>122</v>
      </c>
      <c r="E258" s="19">
        <v>122</v>
      </c>
      <c r="F258" s="14">
        <f t="shared" si="25"/>
        <v>3.4857142857142858</v>
      </c>
      <c r="G258" s="19">
        <v>42</v>
      </c>
      <c r="H258" s="22">
        <v>0.34426229508196721</v>
      </c>
      <c r="I258" s="8"/>
      <c r="J258" s="19">
        <v>29</v>
      </c>
      <c r="K258" s="22">
        <f t="shared" si="30"/>
        <v>0.69047619047619047</v>
      </c>
      <c r="L258" s="8">
        <v>42</v>
      </c>
      <c r="M258" s="16">
        <v>0.35</v>
      </c>
      <c r="N258" s="8">
        <v>42</v>
      </c>
      <c r="O258" s="17">
        <f t="shared" si="26"/>
        <v>0.34426229508196721</v>
      </c>
      <c r="P258" s="8"/>
      <c r="R258" s="37"/>
    </row>
    <row r="259" spans="1:18" s="9" customFormat="1" ht="9.9499999999999993" customHeight="1" x14ac:dyDescent="0.3">
      <c r="A259" s="29">
        <v>5</v>
      </c>
      <c r="B259" s="29" t="s">
        <v>108</v>
      </c>
      <c r="C259" s="8">
        <v>146.55000000000001</v>
      </c>
      <c r="D259" s="7">
        <v>389</v>
      </c>
      <c r="E259" s="19">
        <v>389</v>
      </c>
      <c r="F259" s="14">
        <f t="shared" si="25"/>
        <v>2.6543841692255201</v>
      </c>
      <c r="G259" s="19">
        <v>136</v>
      </c>
      <c r="H259" s="22">
        <v>0.34961439588688947</v>
      </c>
      <c r="I259" s="8"/>
      <c r="J259" s="19">
        <v>73</v>
      </c>
      <c r="K259" s="22">
        <f t="shared" si="30"/>
        <v>0.53676470588235292</v>
      </c>
      <c r="L259" s="8">
        <v>136</v>
      </c>
      <c r="M259" s="16">
        <f t="shared" si="27"/>
        <v>0.34961439588688947</v>
      </c>
      <c r="N259" s="8">
        <v>136</v>
      </c>
      <c r="O259" s="17">
        <f t="shared" si="26"/>
        <v>0.34961439588688947</v>
      </c>
      <c r="P259" s="8"/>
      <c r="R259" s="37"/>
    </row>
    <row r="260" spans="1:18" s="9" customFormat="1" ht="9.9499999999999993" customHeight="1" x14ac:dyDescent="0.3">
      <c r="A260" s="29">
        <v>6</v>
      </c>
      <c r="B260" s="29" t="s">
        <v>109</v>
      </c>
      <c r="C260" s="8">
        <v>6.49</v>
      </c>
      <c r="D260" s="13"/>
      <c r="E260" s="19"/>
      <c r="F260" s="14">
        <f t="shared" si="25"/>
        <v>0</v>
      </c>
      <c r="G260" s="19">
        <v>0</v>
      </c>
      <c r="H260" s="22">
        <v>0</v>
      </c>
      <c r="I260" s="8"/>
      <c r="J260" s="19">
        <v>0</v>
      </c>
      <c r="K260" s="22">
        <v>0</v>
      </c>
      <c r="L260" s="8">
        <v>0</v>
      </c>
      <c r="M260" s="16">
        <v>0</v>
      </c>
      <c r="N260" s="8">
        <v>0</v>
      </c>
      <c r="O260" s="17">
        <v>0</v>
      </c>
      <c r="P260" s="8"/>
      <c r="R260" s="37"/>
    </row>
    <row r="261" spans="1:18" s="9" customFormat="1" ht="9.9499999999999993" customHeight="1" x14ac:dyDescent="0.3">
      <c r="A261" s="29">
        <v>7</v>
      </c>
      <c r="B261" s="29" t="s">
        <v>110</v>
      </c>
      <c r="C261" s="8">
        <v>8.93</v>
      </c>
      <c r="D261" s="13"/>
      <c r="E261" s="19"/>
      <c r="F261" s="14">
        <f t="shared" si="25"/>
        <v>0</v>
      </c>
      <c r="G261" s="19">
        <v>0</v>
      </c>
      <c r="H261" s="22">
        <v>0</v>
      </c>
      <c r="I261" s="8"/>
      <c r="J261" s="19">
        <v>0</v>
      </c>
      <c r="K261" s="22">
        <v>0</v>
      </c>
      <c r="L261" s="8">
        <v>0</v>
      </c>
      <c r="M261" s="16">
        <v>0</v>
      </c>
      <c r="N261" s="8">
        <v>0</v>
      </c>
      <c r="O261" s="17">
        <v>0</v>
      </c>
      <c r="P261" s="8"/>
      <c r="R261" s="37"/>
    </row>
    <row r="262" spans="1:18" s="9" customFormat="1" ht="9.75" customHeight="1" x14ac:dyDescent="0.3">
      <c r="A262" s="29"/>
      <c r="B262" s="29" t="s">
        <v>19</v>
      </c>
      <c r="C262" s="8"/>
      <c r="D262" s="13"/>
      <c r="E262" s="19"/>
      <c r="F262" s="14"/>
      <c r="G262" s="19"/>
      <c r="H262" s="22"/>
      <c r="I262" s="8"/>
      <c r="J262" s="19"/>
      <c r="K262" s="22"/>
      <c r="L262" s="8"/>
      <c r="M262" s="16"/>
      <c r="N262" s="8"/>
      <c r="O262" s="17"/>
      <c r="P262" s="8"/>
      <c r="R262" s="37"/>
    </row>
    <row r="263" spans="1:18" s="9" customFormat="1" ht="9.75" customHeight="1" x14ac:dyDescent="0.3">
      <c r="A263" s="60">
        <v>8</v>
      </c>
      <c r="B263" s="60" t="s">
        <v>190</v>
      </c>
      <c r="C263" s="8">
        <v>23.28</v>
      </c>
      <c r="D263" s="13">
        <v>56</v>
      </c>
      <c r="E263" s="19">
        <v>56</v>
      </c>
      <c r="F263" s="14">
        <v>2.4054982817869415</v>
      </c>
      <c r="G263" s="19">
        <v>19</v>
      </c>
      <c r="H263" s="22">
        <v>0.3392857142857143</v>
      </c>
      <c r="I263" s="8"/>
      <c r="J263" s="19">
        <v>0</v>
      </c>
      <c r="K263" s="22">
        <v>0</v>
      </c>
      <c r="L263" s="8">
        <v>19</v>
      </c>
      <c r="M263" s="16">
        <v>0.35</v>
      </c>
      <c r="N263" s="8">
        <v>19</v>
      </c>
      <c r="O263" s="17">
        <v>0.3392857142857143</v>
      </c>
      <c r="P263" s="8"/>
      <c r="R263" s="37"/>
    </row>
    <row r="264" spans="1:18" s="9" customFormat="1" ht="9.75" customHeight="1" x14ac:dyDescent="0.3">
      <c r="A264" s="60">
        <v>9</v>
      </c>
      <c r="B264" s="60" t="s">
        <v>191</v>
      </c>
      <c r="C264" s="8">
        <v>16.71</v>
      </c>
      <c r="D264" s="13">
        <v>6</v>
      </c>
      <c r="E264" s="19">
        <v>6</v>
      </c>
      <c r="F264" s="14">
        <v>0.15003750937734434</v>
      </c>
      <c r="G264" s="19">
        <v>2</v>
      </c>
      <c r="H264" s="22">
        <v>0.33333333333333331</v>
      </c>
      <c r="I264" s="8"/>
      <c r="J264" s="19">
        <v>0</v>
      </c>
      <c r="K264" s="22">
        <v>0</v>
      </c>
      <c r="L264" s="8">
        <v>2</v>
      </c>
      <c r="M264" s="16">
        <v>0.35</v>
      </c>
      <c r="N264" s="8">
        <v>2</v>
      </c>
      <c r="O264" s="17">
        <v>0.33333333333333331</v>
      </c>
      <c r="P264" s="8"/>
      <c r="R264" s="37"/>
    </row>
    <row r="265" spans="1:18" ht="45" customHeight="1" x14ac:dyDescent="0.3">
      <c r="A265" s="29">
        <v>10</v>
      </c>
      <c r="B265" s="29" t="s">
        <v>159</v>
      </c>
      <c r="C265" s="8"/>
      <c r="D265" s="13"/>
      <c r="E265" s="19"/>
      <c r="F265" s="14"/>
      <c r="G265" s="19"/>
      <c r="H265" s="22"/>
      <c r="I265" s="8"/>
      <c r="J265" s="19"/>
      <c r="K265" s="22"/>
      <c r="L265" s="8"/>
      <c r="M265" s="16"/>
      <c r="N265" s="8"/>
      <c r="O265" s="17"/>
      <c r="P265" s="8"/>
      <c r="R265" s="36"/>
    </row>
    <row r="266" spans="1:18" s="26" customFormat="1" ht="9.9499999999999993" customHeight="1" x14ac:dyDescent="0.3">
      <c r="A266" s="75" t="s">
        <v>111</v>
      </c>
      <c r="B266" s="75"/>
      <c r="C266" s="18">
        <f>SUM(C254:C265)</f>
        <v>1269.6500000000001</v>
      </c>
      <c r="D266" s="4">
        <v>2964</v>
      </c>
      <c r="E266" s="4">
        <f>SUM(E254:E265)</f>
        <v>2964</v>
      </c>
      <c r="F266" s="43">
        <f t="shared" si="25"/>
        <v>2.3345016343086678</v>
      </c>
      <c r="G266" s="18">
        <f>SUM(G254:G265)</f>
        <v>1002</v>
      </c>
      <c r="H266" s="44">
        <v>0.33805668016194335</v>
      </c>
      <c r="I266" s="18">
        <v>0</v>
      </c>
      <c r="J266" s="4">
        <f>SUM(J254:J265)</f>
        <v>590</v>
      </c>
      <c r="K266" s="44">
        <f>J266/G266</f>
        <v>0.58882235528942117</v>
      </c>
      <c r="L266" s="18">
        <f>SUM(L254:L265)</f>
        <v>1034</v>
      </c>
      <c r="M266" s="44">
        <f>L266/E266</f>
        <v>0.34885290148448045</v>
      </c>
      <c r="N266" s="18">
        <f>SUM(N254:N265)</f>
        <v>1002</v>
      </c>
      <c r="O266" s="45">
        <f t="shared" si="26"/>
        <v>0.33805668016194335</v>
      </c>
      <c r="P266" s="18">
        <f>SUM(P254:P265)</f>
        <v>0</v>
      </c>
      <c r="R266" s="38"/>
    </row>
    <row r="267" spans="1:18" ht="9.9499999999999993" customHeight="1" x14ac:dyDescent="0.3">
      <c r="A267" s="79" t="s">
        <v>112</v>
      </c>
      <c r="B267" s="79"/>
      <c r="C267" s="8"/>
      <c r="D267" s="13"/>
      <c r="E267" s="19"/>
      <c r="F267" s="14"/>
      <c r="G267" s="19"/>
      <c r="H267" s="22"/>
      <c r="I267" s="8"/>
      <c r="J267" s="19"/>
      <c r="K267" s="22"/>
      <c r="L267" s="8"/>
      <c r="M267" s="16"/>
      <c r="N267" s="8"/>
      <c r="O267" s="17"/>
      <c r="P267" s="8"/>
      <c r="R267" s="36"/>
    </row>
    <row r="268" spans="1:18" s="9" customFormat="1" ht="9.9499999999999993" customHeight="1" x14ac:dyDescent="0.3">
      <c r="A268" s="29">
        <v>1</v>
      </c>
      <c r="B268" s="29" t="s">
        <v>113</v>
      </c>
      <c r="C268" s="8"/>
      <c r="D268" s="20"/>
      <c r="E268" s="19"/>
      <c r="F268" s="14"/>
      <c r="G268" s="19"/>
      <c r="H268" s="22"/>
      <c r="I268" s="8"/>
      <c r="J268" s="19"/>
      <c r="K268" s="22"/>
      <c r="L268" s="8"/>
      <c r="M268" s="16"/>
      <c r="N268" s="8"/>
      <c r="O268" s="17"/>
      <c r="P268" s="8"/>
      <c r="R268" s="37"/>
    </row>
    <row r="269" spans="1:18" s="9" customFormat="1" ht="9.9499999999999993" customHeight="1" x14ac:dyDescent="0.3">
      <c r="A269" s="29"/>
      <c r="B269" s="29" t="s">
        <v>297</v>
      </c>
      <c r="C269" s="8">
        <v>25.35</v>
      </c>
      <c r="D269" s="20">
        <v>50</v>
      </c>
      <c r="E269" s="19">
        <v>50</v>
      </c>
      <c r="F269" s="14">
        <f t="shared" si="25"/>
        <v>1.972386587771203</v>
      </c>
      <c r="G269" s="19">
        <v>17</v>
      </c>
      <c r="H269" s="22">
        <v>0.34</v>
      </c>
      <c r="I269" s="8"/>
      <c r="J269" s="19">
        <v>3</v>
      </c>
      <c r="K269" s="22">
        <f t="shared" ref="K269:K272" si="31">J269/G269</f>
        <v>0.17647058823529413</v>
      </c>
      <c r="L269" s="8">
        <v>17</v>
      </c>
      <c r="M269" s="16">
        <v>0.35</v>
      </c>
      <c r="N269" s="8">
        <v>17</v>
      </c>
      <c r="O269" s="17">
        <f t="shared" si="26"/>
        <v>0.34</v>
      </c>
      <c r="P269" s="8"/>
      <c r="R269" s="37"/>
    </row>
    <row r="270" spans="1:18" s="9" customFormat="1" ht="9.9499999999999993" customHeight="1" x14ac:dyDescent="0.3">
      <c r="A270" s="29"/>
      <c r="B270" s="29" t="s">
        <v>298</v>
      </c>
      <c r="C270" s="8">
        <v>70.63</v>
      </c>
      <c r="D270" s="20">
        <v>111</v>
      </c>
      <c r="E270" s="19">
        <v>111</v>
      </c>
      <c r="F270" s="14">
        <f t="shared" si="25"/>
        <v>1.5715701543253575</v>
      </c>
      <c r="G270" s="19">
        <v>38</v>
      </c>
      <c r="H270" s="22">
        <v>0.34234234234234234</v>
      </c>
      <c r="I270" s="8"/>
      <c r="J270" s="19">
        <v>16</v>
      </c>
      <c r="K270" s="22">
        <f t="shared" si="31"/>
        <v>0.42105263157894735</v>
      </c>
      <c r="L270" s="8">
        <v>38</v>
      </c>
      <c r="M270" s="16">
        <v>0.35</v>
      </c>
      <c r="N270" s="8">
        <v>38</v>
      </c>
      <c r="O270" s="17">
        <f t="shared" si="26"/>
        <v>0.34234234234234234</v>
      </c>
      <c r="P270" s="8"/>
      <c r="R270" s="37"/>
    </row>
    <row r="271" spans="1:18" s="9" customFormat="1" ht="9.9499999999999993" customHeight="1" x14ac:dyDescent="0.3">
      <c r="A271" s="29"/>
      <c r="B271" s="29" t="s">
        <v>299</v>
      </c>
      <c r="C271" s="8">
        <v>12.44</v>
      </c>
      <c r="D271" s="20">
        <v>33</v>
      </c>
      <c r="E271" s="19">
        <v>33</v>
      </c>
      <c r="F271" s="14">
        <f t="shared" si="25"/>
        <v>2.652733118971061</v>
      </c>
      <c r="G271" s="19">
        <v>11</v>
      </c>
      <c r="H271" s="22">
        <v>0.33333333333333331</v>
      </c>
      <c r="I271" s="8"/>
      <c r="J271" s="19">
        <v>5</v>
      </c>
      <c r="K271" s="22">
        <f t="shared" si="31"/>
        <v>0.45454545454545453</v>
      </c>
      <c r="L271" s="8">
        <v>11</v>
      </c>
      <c r="M271" s="16">
        <v>0.35</v>
      </c>
      <c r="N271" s="8">
        <v>11</v>
      </c>
      <c r="O271" s="17">
        <f t="shared" si="26"/>
        <v>0.33333333333333331</v>
      </c>
      <c r="P271" s="8"/>
      <c r="R271" s="37"/>
    </row>
    <row r="272" spans="1:18" s="9" customFormat="1" ht="9.9499999999999993" customHeight="1" x14ac:dyDescent="0.3">
      <c r="A272" s="29"/>
      <c r="B272" s="29" t="s">
        <v>300</v>
      </c>
      <c r="C272" s="8">
        <v>328.99</v>
      </c>
      <c r="D272" s="20">
        <v>985</v>
      </c>
      <c r="E272" s="19">
        <v>985</v>
      </c>
      <c r="F272" s="14">
        <f t="shared" si="25"/>
        <v>2.9940119760479043</v>
      </c>
      <c r="G272" s="19">
        <v>171</v>
      </c>
      <c r="H272" s="22">
        <v>0.17360406091370559</v>
      </c>
      <c r="I272" s="8"/>
      <c r="J272" s="19">
        <v>78</v>
      </c>
      <c r="K272" s="22">
        <f t="shared" si="31"/>
        <v>0.45614035087719296</v>
      </c>
      <c r="L272" s="8">
        <v>344</v>
      </c>
      <c r="M272" s="16">
        <f t="shared" si="27"/>
        <v>0.34923857868020303</v>
      </c>
      <c r="N272" s="8">
        <v>171</v>
      </c>
      <c r="O272" s="17">
        <f t="shared" si="26"/>
        <v>0.17360406091370559</v>
      </c>
      <c r="P272" s="8"/>
      <c r="R272" s="37"/>
    </row>
    <row r="273" spans="1:18" s="9" customFormat="1" ht="9.9499999999999993" customHeight="1" x14ac:dyDescent="0.3">
      <c r="A273" s="29">
        <v>2</v>
      </c>
      <c r="B273" s="29" t="s">
        <v>114</v>
      </c>
      <c r="C273" s="8">
        <v>369.64</v>
      </c>
      <c r="D273" s="13">
        <v>870</v>
      </c>
      <c r="E273" s="19">
        <v>870</v>
      </c>
      <c r="F273" s="14">
        <f t="shared" si="25"/>
        <v>2.3536413808029435</v>
      </c>
      <c r="G273" s="19">
        <v>250</v>
      </c>
      <c r="H273" s="22">
        <v>0.28735632183908044</v>
      </c>
      <c r="I273" s="8"/>
      <c r="J273" s="19">
        <v>156</v>
      </c>
      <c r="K273" s="22">
        <f>J273/G273</f>
        <v>0.624</v>
      </c>
      <c r="L273" s="8">
        <v>304</v>
      </c>
      <c r="M273" s="16">
        <f t="shared" si="27"/>
        <v>0.34942528735632183</v>
      </c>
      <c r="N273" s="8">
        <v>250</v>
      </c>
      <c r="O273" s="17">
        <f t="shared" si="26"/>
        <v>0.28735632183908044</v>
      </c>
      <c r="P273" s="8"/>
      <c r="R273" s="37"/>
    </row>
    <row r="274" spans="1:18" s="9" customFormat="1" ht="9.9499999999999993" customHeight="1" x14ac:dyDescent="0.3">
      <c r="A274" s="29">
        <v>3</v>
      </c>
      <c r="B274" s="29" t="s">
        <v>352</v>
      </c>
      <c r="C274" s="8"/>
      <c r="D274" s="13"/>
      <c r="E274" s="19"/>
      <c r="F274" s="14"/>
      <c r="G274" s="19"/>
      <c r="H274" s="22"/>
      <c r="I274" s="8"/>
      <c r="J274" s="19"/>
      <c r="K274" s="22"/>
      <c r="L274" s="8"/>
      <c r="M274" s="16"/>
      <c r="N274" s="8"/>
      <c r="O274" s="17"/>
      <c r="P274" s="8"/>
      <c r="R274" s="37"/>
    </row>
    <row r="275" spans="1:18" s="9" customFormat="1" ht="9.9499999999999993" customHeight="1" x14ac:dyDescent="0.3">
      <c r="A275" s="29"/>
      <c r="B275" s="29" t="s">
        <v>251</v>
      </c>
      <c r="C275" s="8">
        <v>267.42</v>
      </c>
      <c r="D275" s="13">
        <v>744</v>
      </c>
      <c r="E275" s="19">
        <v>744</v>
      </c>
      <c r="F275" s="14">
        <f t="shared" si="25"/>
        <v>2.7821404532196543</v>
      </c>
      <c r="G275" s="19">
        <v>260</v>
      </c>
      <c r="H275" s="22">
        <v>0.34946236559139787</v>
      </c>
      <c r="I275" s="8"/>
      <c r="J275" s="19">
        <v>132</v>
      </c>
      <c r="K275" s="22">
        <f t="shared" ref="K275:K276" si="32">J275/G275</f>
        <v>0.50769230769230766</v>
      </c>
      <c r="L275" s="8">
        <v>260</v>
      </c>
      <c r="M275" s="16">
        <f t="shared" si="27"/>
        <v>0.34946236559139787</v>
      </c>
      <c r="N275" s="8">
        <v>260</v>
      </c>
      <c r="O275" s="17">
        <f t="shared" si="26"/>
        <v>0.34946236559139787</v>
      </c>
      <c r="P275" s="8"/>
      <c r="R275" s="37"/>
    </row>
    <row r="276" spans="1:18" s="9" customFormat="1" ht="9.9499999999999993" customHeight="1" x14ac:dyDescent="0.3">
      <c r="A276" s="29"/>
      <c r="B276" s="29" t="s">
        <v>252</v>
      </c>
      <c r="C276" s="8">
        <v>1408.25</v>
      </c>
      <c r="D276" s="13">
        <v>3927</v>
      </c>
      <c r="E276" s="19">
        <v>3927</v>
      </c>
      <c r="F276" s="14">
        <f t="shared" ref="F276:F343" si="33">E276/C276</f>
        <v>2.788567370850346</v>
      </c>
      <c r="G276" s="19">
        <v>1370</v>
      </c>
      <c r="H276" s="22">
        <v>0.34</v>
      </c>
      <c r="I276" s="8"/>
      <c r="J276" s="19">
        <v>621</v>
      </c>
      <c r="K276" s="22">
        <f t="shared" si="32"/>
        <v>0.45328467153284674</v>
      </c>
      <c r="L276" s="8">
        <v>1374</v>
      </c>
      <c r="M276" s="16">
        <f t="shared" ref="M276:M340" si="34">L276/E276</f>
        <v>0.34988540870893814</v>
      </c>
      <c r="N276" s="8">
        <v>1370</v>
      </c>
      <c r="O276" s="17">
        <v>0.34</v>
      </c>
      <c r="P276" s="8"/>
      <c r="R276" s="37"/>
    </row>
    <row r="277" spans="1:18" ht="11.45" customHeight="1" x14ac:dyDescent="0.3">
      <c r="A277" s="29">
        <v>4</v>
      </c>
      <c r="B277" s="29" t="s">
        <v>19</v>
      </c>
      <c r="C277" s="8">
        <v>6.27</v>
      </c>
      <c r="D277" s="13">
        <v>0</v>
      </c>
      <c r="E277" s="19">
        <v>0</v>
      </c>
      <c r="F277" s="14">
        <f t="shared" si="33"/>
        <v>0</v>
      </c>
      <c r="G277" s="19">
        <v>0</v>
      </c>
      <c r="H277" s="22">
        <v>0</v>
      </c>
      <c r="I277" s="8"/>
      <c r="J277" s="19">
        <v>0</v>
      </c>
      <c r="K277" s="22">
        <v>0</v>
      </c>
      <c r="L277" s="8">
        <v>0</v>
      </c>
      <c r="M277" s="16">
        <v>0</v>
      </c>
      <c r="N277" s="8">
        <v>0</v>
      </c>
      <c r="O277" s="17">
        <v>0</v>
      </c>
      <c r="P277" s="8"/>
      <c r="R277" s="36"/>
    </row>
    <row r="278" spans="1:18" ht="46.5" customHeight="1" x14ac:dyDescent="0.3">
      <c r="A278" s="29">
        <v>5</v>
      </c>
      <c r="B278" s="29" t="s">
        <v>159</v>
      </c>
      <c r="C278" s="8"/>
      <c r="D278" s="13"/>
      <c r="E278" s="19"/>
      <c r="F278" s="14"/>
      <c r="G278" s="19"/>
      <c r="H278" s="22"/>
      <c r="I278" s="8"/>
      <c r="J278" s="19"/>
      <c r="K278" s="22"/>
      <c r="L278" s="8"/>
      <c r="M278" s="16"/>
      <c r="N278" s="8"/>
      <c r="O278" s="17"/>
      <c r="P278" s="8"/>
      <c r="R278" s="36"/>
    </row>
    <row r="279" spans="1:18" s="26" customFormat="1" ht="9.9499999999999993" customHeight="1" x14ac:dyDescent="0.3">
      <c r="A279" s="75" t="s">
        <v>115</v>
      </c>
      <c r="B279" s="75"/>
      <c r="C279" s="18">
        <f>SUM(C277,C276,C275,C273,C272,C271,C270,C269)</f>
        <v>2488.9899999999998</v>
      </c>
      <c r="D279" s="4">
        <v>6720</v>
      </c>
      <c r="E279" s="4">
        <f>SUM(E268:E278)</f>
        <v>6720</v>
      </c>
      <c r="F279" s="43">
        <f t="shared" si="33"/>
        <v>2.6998903169558739</v>
      </c>
      <c r="G279" s="18">
        <f>SUM(G268:G278)</f>
        <v>2117</v>
      </c>
      <c r="H279" s="44">
        <v>0.3150297619047619</v>
      </c>
      <c r="I279" s="18">
        <v>0</v>
      </c>
      <c r="J279" s="4">
        <f>SUM(J268:J278)</f>
        <v>1011</v>
      </c>
      <c r="K279" s="44">
        <f>J279/G279</f>
        <v>0.47756258856872935</v>
      </c>
      <c r="L279" s="18">
        <f>SUM(L268:L278)</f>
        <v>2348</v>
      </c>
      <c r="M279" s="44">
        <f>L279/E279</f>
        <v>0.34940476190476188</v>
      </c>
      <c r="N279" s="18">
        <f>SUM(N268:N278)</f>
        <v>2117</v>
      </c>
      <c r="O279" s="45">
        <f t="shared" ref="O279:O343" si="35">N279/E279</f>
        <v>0.3150297619047619</v>
      </c>
      <c r="P279" s="18">
        <f>SUM(P268:P278)</f>
        <v>0</v>
      </c>
      <c r="R279" s="38"/>
    </row>
    <row r="280" spans="1:18" ht="9.9499999999999993" customHeight="1" x14ac:dyDescent="0.3">
      <c r="A280" s="79" t="s">
        <v>116</v>
      </c>
      <c r="B280" s="79"/>
      <c r="C280" s="8"/>
      <c r="D280" s="13"/>
      <c r="E280" s="19"/>
      <c r="F280" s="14"/>
      <c r="G280" s="19"/>
      <c r="H280" s="22"/>
      <c r="I280" s="8"/>
      <c r="J280" s="19"/>
      <c r="K280" s="22"/>
      <c r="L280" s="8"/>
      <c r="M280" s="16"/>
      <c r="N280" s="8"/>
      <c r="O280" s="17"/>
      <c r="P280" s="8"/>
      <c r="R280" s="36"/>
    </row>
    <row r="281" spans="1:18" ht="9.9499999999999993" customHeight="1" x14ac:dyDescent="0.3">
      <c r="A281" s="29">
        <v>1</v>
      </c>
      <c r="B281" s="29" t="s">
        <v>117</v>
      </c>
      <c r="C281" s="8"/>
      <c r="D281" s="13"/>
      <c r="E281" s="19"/>
      <c r="F281" s="14"/>
      <c r="G281" s="19"/>
      <c r="H281" s="22"/>
      <c r="I281" s="8"/>
      <c r="J281" s="19"/>
      <c r="K281" s="22"/>
      <c r="L281" s="8"/>
      <c r="M281" s="16"/>
      <c r="N281" s="8"/>
      <c r="O281" s="17"/>
      <c r="P281" s="8"/>
      <c r="R281" s="36"/>
    </row>
    <row r="282" spans="1:18" s="9" customFormat="1" ht="9.9499999999999993" customHeight="1" x14ac:dyDescent="0.3">
      <c r="A282" s="29"/>
      <c r="B282" s="29" t="s">
        <v>301</v>
      </c>
      <c r="C282" s="8">
        <v>342.45</v>
      </c>
      <c r="D282" s="13">
        <v>576</v>
      </c>
      <c r="E282" s="19">
        <v>576</v>
      </c>
      <c r="F282" s="14">
        <f t="shared" si="33"/>
        <v>1.6819973718791066</v>
      </c>
      <c r="G282" s="19">
        <v>140</v>
      </c>
      <c r="H282" s="22">
        <v>0.24305555555555555</v>
      </c>
      <c r="I282" s="8"/>
      <c r="J282" s="19">
        <v>60</v>
      </c>
      <c r="K282" s="22">
        <f>J282/G282</f>
        <v>0.42857142857142855</v>
      </c>
      <c r="L282" s="8">
        <v>201</v>
      </c>
      <c r="M282" s="16">
        <f t="shared" si="34"/>
        <v>0.34895833333333331</v>
      </c>
      <c r="N282" s="8">
        <v>140</v>
      </c>
      <c r="O282" s="17">
        <f t="shared" si="35"/>
        <v>0.24305555555555555</v>
      </c>
      <c r="P282" s="8"/>
      <c r="R282" s="37"/>
    </row>
    <row r="283" spans="1:18" s="9" customFormat="1" ht="9.9499999999999993" customHeight="1" x14ac:dyDescent="0.3">
      <c r="A283" s="29"/>
      <c r="B283" s="29" t="s">
        <v>302</v>
      </c>
      <c r="C283" s="8">
        <v>121.29</v>
      </c>
      <c r="D283" s="13">
        <v>197</v>
      </c>
      <c r="E283" s="19">
        <v>197</v>
      </c>
      <c r="F283" s="14">
        <f t="shared" si="33"/>
        <v>1.6242064473575726</v>
      </c>
      <c r="G283" s="19">
        <v>50</v>
      </c>
      <c r="H283" s="22">
        <v>0.25380710659898476</v>
      </c>
      <c r="I283" s="8"/>
      <c r="J283" s="19">
        <v>21</v>
      </c>
      <c r="K283" s="22">
        <f>J283/G283</f>
        <v>0.42</v>
      </c>
      <c r="L283" s="8">
        <v>68</v>
      </c>
      <c r="M283" s="16">
        <f t="shared" si="34"/>
        <v>0.34517766497461927</v>
      </c>
      <c r="N283" s="8">
        <v>50</v>
      </c>
      <c r="O283" s="17">
        <f t="shared" si="35"/>
        <v>0.25380710659898476</v>
      </c>
      <c r="P283" s="8"/>
      <c r="R283" s="37"/>
    </row>
    <row r="284" spans="1:18" s="9" customFormat="1" ht="9.9499999999999993" customHeight="1" x14ac:dyDescent="0.3">
      <c r="A284" s="29"/>
      <c r="B284" s="29" t="s">
        <v>303</v>
      </c>
      <c r="C284" s="8">
        <v>101.63</v>
      </c>
      <c r="D284" s="13">
        <v>168</v>
      </c>
      <c r="E284" s="19">
        <v>168</v>
      </c>
      <c r="F284" s="14">
        <f t="shared" si="33"/>
        <v>1.6530552002361507</v>
      </c>
      <c r="G284" s="19">
        <v>46</v>
      </c>
      <c r="H284" s="22">
        <v>0.27380952380952384</v>
      </c>
      <c r="I284" s="8"/>
      <c r="J284" s="19">
        <v>30</v>
      </c>
      <c r="K284" s="22">
        <f>J284/G284</f>
        <v>0.65217391304347827</v>
      </c>
      <c r="L284" s="8">
        <v>58</v>
      </c>
      <c r="M284" s="16">
        <f t="shared" si="34"/>
        <v>0.34523809523809523</v>
      </c>
      <c r="N284" s="8">
        <v>46</v>
      </c>
      <c r="O284" s="17">
        <f t="shared" si="35"/>
        <v>0.27380952380952384</v>
      </c>
      <c r="P284" s="8"/>
      <c r="R284" s="37"/>
    </row>
    <row r="285" spans="1:18" ht="9.9499999999999993" customHeight="1" x14ac:dyDescent="0.3">
      <c r="A285" s="29">
        <v>2</v>
      </c>
      <c r="B285" s="29" t="s">
        <v>118</v>
      </c>
      <c r="C285" s="8"/>
      <c r="D285" s="13"/>
      <c r="E285" s="19"/>
      <c r="F285" s="14"/>
      <c r="G285" s="19"/>
      <c r="H285" s="22"/>
      <c r="I285" s="8"/>
      <c r="J285" s="19"/>
      <c r="K285" s="22"/>
      <c r="L285" s="8"/>
      <c r="M285" s="16"/>
      <c r="N285" s="8"/>
      <c r="O285" s="17"/>
      <c r="P285" s="8"/>
      <c r="R285" s="36"/>
    </row>
    <row r="286" spans="1:18" s="9" customFormat="1" ht="9.9499999999999993" customHeight="1" x14ac:dyDescent="0.3">
      <c r="A286" s="29"/>
      <c r="B286" s="29" t="s">
        <v>304</v>
      </c>
      <c r="C286" s="8">
        <v>510.87</v>
      </c>
      <c r="D286" s="13">
        <v>1047</v>
      </c>
      <c r="E286" s="19">
        <v>1047</v>
      </c>
      <c r="F286" s="14">
        <f t="shared" si="33"/>
        <v>2.049445064302073</v>
      </c>
      <c r="G286" s="19">
        <v>324</v>
      </c>
      <c r="H286" s="22">
        <v>0.30945558739255014</v>
      </c>
      <c r="I286" s="8"/>
      <c r="J286" s="19">
        <v>50</v>
      </c>
      <c r="K286" s="22">
        <f t="shared" ref="K286:K291" si="36">J286/G286</f>
        <v>0.15432098765432098</v>
      </c>
      <c r="L286" s="8">
        <v>366</v>
      </c>
      <c r="M286" s="16">
        <f t="shared" si="34"/>
        <v>0.34957020057306593</v>
      </c>
      <c r="N286" s="8">
        <v>324</v>
      </c>
      <c r="O286" s="17">
        <f t="shared" si="35"/>
        <v>0.30945558739255014</v>
      </c>
      <c r="P286" s="8"/>
      <c r="R286" s="37"/>
    </row>
    <row r="287" spans="1:18" s="9" customFormat="1" ht="9.9499999999999993" customHeight="1" x14ac:dyDescent="0.3">
      <c r="A287" s="29"/>
      <c r="B287" s="29" t="s">
        <v>305</v>
      </c>
      <c r="C287" s="8">
        <v>132.16</v>
      </c>
      <c r="D287" s="13">
        <v>275</v>
      </c>
      <c r="E287" s="19">
        <v>275</v>
      </c>
      <c r="F287" s="14">
        <f t="shared" si="33"/>
        <v>2.080811138014528</v>
      </c>
      <c r="G287" s="19">
        <v>82</v>
      </c>
      <c r="H287" s="22">
        <v>0.29818181818181816</v>
      </c>
      <c r="I287" s="8"/>
      <c r="J287" s="19">
        <v>20</v>
      </c>
      <c r="K287" s="22">
        <f t="shared" si="36"/>
        <v>0.24390243902439024</v>
      </c>
      <c r="L287" s="8">
        <v>96</v>
      </c>
      <c r="M287" s="16">
        <f t="shared" si="34"/>
        <v>0.34909090909090912</v>
      </c>
      <c r="N287" s="8">
        <v>82</v>
      </c>
      <c r="O287" s="17">
        <f t="shared" si="35"/>
        <v>0.29818181818181816</v>
      </c>
      <c r="P287" s="8"/>
      <c r="R287" s="37"/>
    </row>
    <row r="288" spans="1:18" s="9" customFormat="1" ht="9.9499999999999993" customHeight="1" x14ac:dyDescent="0.3">
      <c r="A288" s="29"/>
      <c r="B288" s="29" t="s">
        <v>306</v>
      </c>
      <c r="C288" s="8">
        <v>444.64</v>
      </c>
      <c r="D288" s="13">
        <v>999</v>
      </c>
      <c r="E288" s="19">
        <v>999</v>
      </c>
      <c r="F288" s="14">
        <f t="shared" si="33"/>
        <v>2.2467614249730121</v>
      </c>
      <c r="G288" s="19">
        <v>290</v>
      </c>
      <c r="H288" s="22">
        <v>0.2902902902902903</v>
      </c>
      <c r="I288" s="8"/>
      <c r="J288" s="19">
        <v>50</v>
      </c>
      <c r="K288" s="22">
        <f t="shared" si="36"/>
        <v>0.17241379310344829</v>
      </c>
      <c r="L288" s="8">
        <v>349</v>
      </c>
      <c r="M288" s="16">
        <f t="shared" si="34"/>
        <v>0.34934934934934936</v>
      </c>
      <c r="N288" s="8">
        <v>290</v>
      </c>
      <c r="O288" s="17">
        <f t="shared" si="35"/>
        <v>0.2902902902902903</v>
      </c>
      <c r="P288" s="8"/>
      <c r="R288" s="37"/>
    </row>
    <row r="289" spans="1:18" s="9" customFormat="1" ht="9.9499999999999993" customHeight="1" x14ac:dyDescent="0.3">
      <c r="A289" s="29"/>
      <c r="B289" s="29" t="s">
        <v>307</v>
      </c>
      <c r="C289" s="8">
        <v>694.62</v>
      </c>
      <c r="D289" s="13">
        <v>1617</v>
      </c>
      <c r="E289" s="19">
        <v>1617</v>
      </c>
      <c r="F289" s="14">
        <f t="shared" si="33"/>
        <v>2.327891509026518</v>
      </c>
      <c r="G289" s="19">
        <v>441</v>
      </c>
      <c r="H289" s="22">
        <v>0.27272727272727271</v>
      </c>
      <c r="I289" s="8"/>
      <c r="J289" s="19">
        <v>50</v>
      </c>
      <c r="K289" s="22">
        <f t="shared" si="36"/>
        <v>0.11337868480725624</v>
      </c>
      <c r="L289" s="8">
        <v>565</v>
      </c>
      <c r="M289" s="16">
        <f t="shared" si="34"/>
        <v>0.34941249226963511</v>
      </c>
      <c r="N289" s="8">
        <v>441</v>
      </c>
      <c r="O289" s="17">
        <f t="shared" si="35"/>
        <v>0.27272727272727271</v>
      </c>
      <c r="P289" s="8"/>
      <c r="R289" s="37"/>
    </row>
    <row r="290" spans="1:18" s="9" customFormat="1" ht="9.9499999999999993" customHeight="1" x14ac:dyDescent="0.3">
      <c r="A290" s="29"/>
      <c r="B290" s="29" t="s">
        <v>308</v>
      </c>
      <c r="C290" s="8">
        <v>892.76</v>
      </c>
      <c r="D290" s="13">
        <v>1884</v>
      </c>
      <c r="E290" s="19">
        <v>1884</v>
      </c>
      <c r="F290" s="14">
        <f t="shared" si="33"/>
        <v>2.1103096016846634</v>
      </c>
      <c r="G290" s="19">
        <v>563</v>
      </c>
      <c r="H290" s="22">
        <v>0.29883227176220806</v>
      </c>
      <c r="I290" s="8"/>
      <c r="J290" s="19">
        <v>100</v>
      </c>
      <c r="K290" s="22">
        <f t="shared" si="36"/>
        <v>0.17761989342806395</v>
      </c>
      <c r="L290" s="8">
        <v>659</v>
      </c>
      <c r="M290" s="16">
        <f t="shared" si="34"/>
        <v>0.3497876857749469</v>
      </c>
      <c r="N290" s="8">
        <v>563</v>
      </c>
      <c r="O290" s="17">
        <f t="shared" si="35"/>
        <v>0.29883227176220806</v>
      </c>
      <c r="P290" s="8"/>
      <c r="R290" s="37"/>
    </row>
    <row r="291" spans="1:18" s="9" customFormat="1" ht="9.9499999999999993" customHeight="1" x14ac:dyDescent="0.3">
      <c r="A291" s="29"/>
      <c r="B291" s="29" t="s">
        <v>309</v>
      </c>
      <c r="C291" s="8">
        <v>114.92</v>
      </c>
      <c r="D291" s="13">
        <v>240</v>
      </c>
      <c r="E291" s="19">
        <v>240</v>
      </c>
      <c r="F291" s="14">
        <f t="shared" si="33"/>
        <v>2.0884093282283329</v>
      </c>
      <c r="G291" s="19">
        <v>84</v>
      </c>
      <c r="H291" s="22">
        <v>0.35</v>
      </c>
      <c r="I291" s="8"/>
      <c r="J291" s="19">
        <v>10</v>
      </c>
      <c r="K291" s="22">
        <f t="shared" si="36"/>
        <v>0.11904761904761904</v>
      </c>
      <c r="L291" s="8">
        <v>84</v>
      </c>
      <c r="M291" s="16">
        <f t="shared" si="34"/>
        <v>0.35</v>
      </c>
      <c r="N291" s="8">
        <v>84</v>
      </c>
      <c r="O291" s="17">
        <f t="shared" si="35"/>
        <v>0.35</v>
      </c>
      <c r="P291" s="8"/>
      <c r="R291" s="37"/>
    </row>
    <row r="292" spans="1:18" ht="9.9499999999999993" customHeight="1" x14ac:dyDescent="0.3">
      <c r="A292" s="29">
        <v>3</v>
      </c>
      <c r="B292" s="29" t="s">
        <v>119</v>
      </c>
      <c r="C292" s="8"/>
      <c r="D292" s="13"/>
      <c r="E292" s="19"/>
      <c r="F292" s="14"/>
      <c r="G292" s="19"/>
      <c r="H292" s="22"/>
      <c r="I292" s="8"/>
      <c r="J292" s="19"/>
      <c r="K292" s="22"/>
      <c r="L292" s="8"/>
      <c r="M292" s="16"/>
      <c r="N292" s="8"/>
      <c r="O292" s="17"/>
      <c r="P292" s="8"/>
      <c r="R292" s="36"/>
    </row>
    <row r="293" spans="1:18" s="9" customFormat="1" ht="9.9499999999999993" customHeight="1" x14ac:dyDescent="0.3">
      <c r="A293" s="29"/>
      <c r="B293" s="29" t="s">
        <v>310</v>
      </c>
      <c r="C293" s="8">
        <v>153.78</v>
      </c>
      <c r="D293" s="13">
        <v>1150</v>
      </c>
      <c r="E293" s="19">
        <v>1150</v>
      </c>
      <c r="F293" s="14">
        <f t="shared" si="33"/>
        <v>7.4782156327220708</v>
      </c>
      <c r="G293" s="19">
        <v>402</v>
      </c>
      <c r="H293" s="22">
        <v>0.34956521739130436</v>
      </c>
      <c r="I293" s="8"/>
      <c r="J293" s="19">
        <v>231</v>
      </c>
      <c r="K293" s="22">
        <f t="shared" ref="K293:K302" si="37">J293/G293</f>
        <v>0.57462686567164178</v>
      </c>
      <c r="L293" s="8">
        <v>402</v>
      </c>
      <c r="M293" s="16">
        <f t="shared" si="34"/>
        <v>0.34956521739130436</v>
      </c>
      <c r="N293" s="8">
        <v>402</v>
      </c>
      <c r="O293" s="17">
        <f t="shared" si="35"/>
        <v>0.34956521739130436</v>
      </c>
      <c r="P293" s="8"/>
      <c r="R293" s="37"/>
    </row>
    <row r="294" spans="1:18" s="9" customFormat="1" ht="9.9499999999999993" customHeight="1" x14ac:dyDescent="0.3">
      <c r="A294" s="29"/>
      <c r="B294" s="29" t="s">
        <v>311</v>
      </c>
      <c r="C294" s="8">
        <v>448.91</v>
      </c>
      <c r="D294" s="13">
        <v>3237</v>
      </c>
      <c r="E294" s="19">
        <v>3237</v>
      </c>
      <c r="F294" s="14">
        <f t="shared" si="33"/>
        <v>7.210799492103094</v>
      </c>
      <c r="G294" s="19">
        <v>1132</v>
      </c>
      <c r="H294" s="22">
        <v>0.34970651838121719</v>
      </c>
      <c r="I294" s="8"/>
      <c r="J294" s="19">
        <v>654</v>
      </c>
      <c r="K294" s="22">
        <f t="shared" si="37"/>
        <v>0.57773851590106007</v>
      </c>
      <c r="L294" s="8">
        <v>1132</v>
      </c>
      <c r="M294" s="16">
        <f t="shared" si="34"/>
        <v>0.34970651838121719</v>
      </c>
      <c r="N294" s="8">
        <v>1132</v>
      </c>
      <c r="O294" s="17">
        <f t="shared" si="35"/>
        <v>0.34970651838121719</v>
      </c>
      <c r="P294" s="8"/>
      <c r="R294" s="37"/>
    </row>
    <row r="295" spans="1:18" s="9" customFormat="1" ht="9" customHeight="1" x14ac:dyDescent="0.3">
      <c r="A295" s="29"/>
      <c r="B295" s="29" t="s">
        <v>312</v>
      </c>
      <c r="C295" s="8">
        <v>61.92</v>
      </c>
      <c r="D295" s="13">
        <v>398</v>
      </c>
      <c r="E295" s="19">
        <v>398</v>
      </c>
      <c r="F295" s="14">
        <f t="shared" si="33"/>
        <v>6.4276485788113691</v>
      </c>
      <c r="G295" s="19">
        <v>139</v>
      </c>
      <c r="H295" s="22">
        <v>0.34924623115577891</v>
      </c>
      <c r="I295" s="8"/>
      <c r="J295" s="19">
        <v>78</v>
      </c>
      <c r="K295" s="22">
        <f t="shared" si="37"/>
        <v>0.5611510791366906</v>
      </c>
      <c r="L295" s="8">
        <v>139</v>
      </c>
      <c r="M295" s="16">
        <f t="shared" si="34"/>
        <v>0.34924623115577891</v>
      </c>
      <c r="N295" s="8">
        <v>139</v>
      </c>
      <c r="O295" s="17">
        <f t="shared" si="35"/>
        <v>0.34924623115577891</v>
      </c>
      <c r="P295" s="8"/>
      <c r="R295" s="37"/>
    </row>
    <row r="296" spans="1:18" s="9" customFormat="1" ht="9.9499999999999993" customHeight="1" x14ac:dyDescent="0.3">
      <c r="A296" s="29"/>
      <c r="B296" s="29" t="s">
        <v>120</v>
      </c>
      <c r="C296" s="8">
        <v>105.49</v>
      </c>
      <c r="D296" s="13">
        <v>882</v>
      </c>
      <c r="E296" s="19">
        <v>882</v>
      </c>
      <c r="F296" s="14">
        <f t="shared" si="33"/>
        <v>8.3609820836098212</v>
      </c>
      <c r="G296" s="19">
        <v>308</v>
      </c>
      <c r="H296" s="22">
        <v>0.34920634920634919</v>
      </c>
      <c r="I296" s="8"/>
      <c r="J296" s="19">
        <v>153</v>
      </c>
      <c r="K296" s="22">
        <f t="shared" si="37"/>
        <v>0.49675324675324678</v>
      </c>
      <c r="L296" s="8">
        <v>308</v>
      </c>
      <c r="M296" s="16">
        <f t="shared" si="34"/>
        <v>0.34920634920634919</v>
      </c>
      <c r="N296" s="8">
        <v>308</v>
      </c>
      <c r="O296" s="17">
        <f t="shared" si="35"/>
        <v>0.34920634920634919</v>
      </c>
      <c r="P296" s="8"/>
      <c r="R296" s="37"/>
    </row>
    <row r="297" spans="1:18" s="9" customFormat="1" ht="9.9499999999999993" customHeight="1" x14ac:dyDescent="0.3">
      <c r="A297" s="29"/>
      <c r="B297" s="29" t="s">
        <v>313</v>
      </c>
      <c r="C297" s="8">
        <v>80.63</v>
      </c>
      <c r="D297" s="13">
        <v>685</v>
      </c>
      <c r="E297" s="19">
        <v>685</v>
      </c>
      <c r="F297" s="14">
        <f t="shared" si="33"/>
        <v>8.4955971722683863</v>
      </c>
      <c r="G297" s="19">
        <v>239</v>
      </c>
      <c r="H297" s="22">
        <v>0.34890510948905107</v>
      </c>
      <c r="I297" s="8"/>
      <c r="J297" s="19">
        <v>147</v>
      </c>
      <c r="K297" s="22">
        <f t="shared" si="37"/>
        <v>0.61506276150627615</v>
      </c>
      <c r="L297" s="8">
        <v>239</v>
      </c>
      <c r="M297" s="16">
        <f t="shared" si="34"/>
        <v>0.34890510948905107</v>
      </c>
      <c r="N297" s="8">
        <v>239</v>
      </c>
      <c r="O297" s="17">
        <f t="shared" si="35"/>
        <v>0.34890510948905107</v>
      </c>
      <c r="P297" s="8"/>
      <c r="R297" s="37"/>
    </row>
    <row r="298" spans="1:18" s="9" customFormat="1" ht="9.9499999999999993" customHeight="1" x14ac:dyDescent="0.3">
      <c r="A298" s="29"/>
      <c r="B298" s="29" t="s">
        <v>314</v>
      </c>
      <c r="C298" s="8">
        <v>131.96</v>
      </c>
      <c r="D298" s="13">
        <v>931</v>
      </c>
      <c r="E298" s="19">
        <v>931</v>
      </c>
      <c r="F298" s="14">
        <f t="shared" si="33"/>
        <v>7.0551682327978167</v>
      </c>
      <c r="G298" s="19">
        <v>325</v>
      </c>
      <c r="H298" s="22">
        <v>0.34908700322234154</v>
      </c>
      <c r="I298" s="8"/>
      <c r="J298" s="19">
        <v>183</v>
      </c>
      <c r="K298" s="22">
        <f t="shared" si="37"/>
        <v>0.56307692307692303</v>
      </c>
      <c r="L298" s="8">
        <v>325</v>
      </c>
      <c r="M298" s="16">
        <f t="shared" si="34"/>
        <v>0.34908700322234154</v>
      </c>
      <c r="N298" s="8">
        <v>325</v>
      </c>
      <c r="O298" s="17">
        <f t="shared" si="35"/>
        <v>0.34908700322234154</v>
      </c>
      <c r="P298" s="8"/>
      <c r="R298" s="37"/>
    </row>
    <row r="299" spans="1:18" s="9" customFormat="1" ht="9.9499999999999993" customHeight="1" x14ac:dyDescent="0.3">
      <c r="A299" s="29">
        <v>4</v>
      </c>
      <c r="B299" s="29" t="s">
        <v>121</v>
      </c>
      <c r="C299" s="8">
        <v>107.4</v>
      </c>
      <c r="D299" s="13">
        <v>703</v>
      </c>
      <c r="E299" s="49">
        <v>703</v>
      </c>
      <c r="F299" s="14">
        <f t="shared" si="33"/>
        <v>6.5456238361266292</v>
      </c>
      <c r="G299" s="19">
        <v>236</v>
      </c>
      <c r="H299" s="22">
        <v>0.3357041251778094</v>
      </c>
      <c r="I299" s="8"/>
      <c r="J299" s="19">
        <v>156</v>
      </c>
      <c r="K299" s="22">
        <f t="shared" si="37"/>
        <v>0.66101694915254239</v>
      </c>
      <c r="L299" s="8">
        <v>246</v>
      </c>
      <c r="M299" s="16">
        <f t="shared" si="34"/>
        <v>0.34992887624466573</v>
      </c>
      <c r="N299" s="8">
        <v>236</v>
      </c>
      <c r="O299" s="17">
        <f t="shared" si="35"/>
        <v>0.3357041251778094</v>
      </c>
      <c r="P299" s="8"/>
      <c r="R299" s="37"/>
    </row>
    <row r="300" spans="1:18" s="9" customFormat="1" ht="9.9499999999999993" customHeight="1" x14ac:dyDescent="0.3">
      <c r="A300" s="29">
        <v>5</v>
      </c>
      <c r="B300" s="29" t="s">
        <v>122</v>
      </c>
      <c r="C300" s="8"/>
      <c r="D300" s="13"/>
      <c r="E300" s="19"/>
      <c r="F300" s="14"/>
      <c r="G300" s="19"/>
      <c r="H300" s="22"/>
      <c r="I300" s="8"/>
      <c r="J300" s="19"/>
      <c r="K300" s="22"/>
      <c r="L300" s="8"/>
      <c r="M300" s="16"/>
      <c r="N300" s="8"/>
      <c r="O300" s="17"/>
      <c r="P300" s="8"/>
      <c r="R300" s="37"/>
    </row>
    <row r="301" spans="1:18" s="9" customFormat="1" ht="9.9499999999999993" customHeight="1" x14ac:dyDescent="0.3">
      <c r="A301" s="29"/>
      <c r="B301" s="29" t="s">
        <v>315</v>
      </c>
      <c r="C301" s="8">
        <v>83.02</v>
      </c>
      <c r="D301" s="13">
        <v>342</v>
      </c>
      <c r="E301" s="19">
        <v>342</v>
      </c>
      <c r="F301" s="14">
        <f t="shared" si="33"/>
        <v>4.1194892796916411</v>
      </c>
      <c r="G301" s="19">
        <v>119</v>
      </c>
      <c r="H301" s="22">
        <v>0.34795321637426901</v>
      </c>
      <c r="I301" s="8"/>
      <c r="J301" s="19">
        <v>45</v>
      </c>
      <c r="K301" s="22">
        <f t="shared" si="37"/>
        <v>0.37815126050420167</v>
      </c>
      <c r="L301" s="8">
        <v>119</v>
      </c>
      <c r="M301" s="16">
        <f t="shared" si="34"/>
        <v>0.34795321637426901</v>
      </c>
      <c r="N301" s="8">
        <v>119</v>
      </c>
      <c r="O301" s="17">
        <f t="shared" si="35"/>
        <v>0.34795321637426901</v>
      </c>
      <c r="P301" s="8"/>
      <c r="R301" s="37"/>
    </row>
    <row r="302" spans="1:18" s="9" customFormat="1" ht="9.9499999999999993" customHeight="1" x14ac:dyDescent="0.3">
      <c r="A302" s="29"/>
      <c r="B302" s="29" t="s">
        <v>316</v>
      </c>
      <c r="C302" s="8">
        <v>66.3</v>
      </c>
      <c r="D302" s="13">
        <v>375</v>
      </c>
      <c r="E302" s="19">
        <v>375</v>
      </c>
      <c r="F302" s="14">
        <f t="shared" si="33"/>
        <v>5.6561085972850682</v>
      </c>
      <c r="G302" s="19">
        <v>80</v>
      </c>
      <c r="H302" s="22">
        <v>0.21333333333333335</v>
      </c>
      <c r="I302" s="8"/>
      <c r="J302" s="19">
        <v>40</v>
      </c>
      <c r="K302" s="22">
        <f t="shared" si="37"/>
        <v>0.5</v>
      </c>
      <c r="L302" s="8">
        <v>131</v>
      </c>
      <c r="M302" s="16">
        <f t="shared" si="34"/>
        <v>0.34933333333333333</v>
      </c>
      <c r="N302" s="8">
        <v>80</v>
      </c>
      <c r="O302" s="17">
        <f t="shared" si="35"/>
        <v>0.21333333333333335</v>
      </c>
      <c r="P302" s="8"/>
      <c r="R302" s="37"/>
    </row>
    <row r="303" spans="1:18" s="9" customFormat="1" ht="9.9499999999999993" customHeight="1" x14ac:dyDescent="0.3">
      <c r="A303" s="29">
        <v>6</v>
      </c>
      <c r="B303" s="29" t="s">
        <v>123</v>
      </c>
      <c r="C303" s="8">
        <v>22.56</v>
      </c>
      <c r="D303" s="13">
        <v>98</v>
      </c>
      <c r="E303" s="19">
        <v>98</v>
      </c>
      <c r="F303" s="14">
        <f t="shared" si="33"/>
        <v>4.3439716312056742</v>
      </c>
      <c r="G303" s="19">
        <v>20</v>
      </c>
      <c r="H303" s="22">
        <v>0.20408163265306123</v>
      </c>
      <c r="I303" s="8"/>
      <c r="J303" s="19">
        <v>2</v>
      </c>
      <c r="K303" s="22">
        <f>J303/G303</f>
        <v>0.1</v>
      </c>
      <c r="L303" s="8">
        <v>34</v>
      </c>
      <c r="M303" s="16">
        <f t="shared" si="34"/>
        <v>0.34693877551020408</v>
      </c>
      <c r="N303" s="8">
        <v>20</v>
      </c>
      <c r="O303" s="17">
        <f t="shared" si="35"/>
        <v>0.20408163265306123</v>
      </c>
      <c r="P303" s="8"/>
      <c r="R303" s="37"/>
    </row>
    <row r="304" spans="1:18" s="9" customFormat="1" ht="9.9499999999999993" customHeight="1" x14ac:dyDescent="0.3">
      <c r="A304" s="29">
        <v>7</v>
      </c>
      <c r="B304" s="29" t="s">
        <v>124</v>
      </c>
      <c r="C304" s="14">
        <v>127</v>
      </c>
      <c r="D304" s="13">
        <v>229</v>
      </c>
      <c r="E304" s="19">
        <v>229</v>
      </c>
      <c r="F304" s="14">
        <f t="shared" si="33"/>
        <v>1.8031496062992125</v>
      </c>
      <c r="G304" s="19">
        <v>60</v>
      </c>
      <c r="H304" s="22">
        <v>0.26200873362445415</v>
      </c>
      <c r="I304" s="8"/>
      <c r="J304" s="19">
        <v>0</v>
      </c>
      <c r="K304" s="22">
        <f>J304/G304</f>
        <v>0</v>
      </c>
      <c r="L304" s="8">
        <v>80</v>
      </c>
      <c r="M304" s="16">
        <f t="shared" si="34"/>
        <v>0.34934497816593885</v>
      </c>
      <c r="N304" s="8">
        <v>60</v>
      </c>
      <c r="O304" s="17">
        <f t="shared" si="35"/>
        <v>0.26200873362445415</v>
      </c>
      <c r="P304" s="8"/>
      <c r="R304" s="37"/>
    </row>
    <row r="305" spans="1:18" ht="9.9499999999999993" customHeight="1" x14ac:dyDescent="0.3">
      <c r="A305" s="29">
        <v>8</v>
      </c>
      <c r="B305" s="29" t="s">
        <v>125</v>
      </c>
      <c r="C305" s="8"/>
      <c r="D305" s="23"/>
      <c r="E305" s="19"/>
      <c r="F305" s="14"/>
      <c r="G305" s="19"/>
      <c r="H305" s="22"/>
      <c r="I305" s="8"/>
      <c r="J305" s="19"/>
      <c r="K305" s="22"/>
      <c r="L305" s="8"/>
      <c r="M305" s="16"/>
      <c r="N305" s="8"/>
      <c r="O305" s="17"/>
      <c r="P305" s="8"/>
      <c r="R305" s="36"/>
    </row>
    <row r="306" spans="1:18" s="9" customFormat="1" ht="9.9499999999999993" customHeight="1" x14ac:dyDescent="0.3">
      <c r="A306" s="29"/>
      <c r="B306" s="29" t="s">
        <v>317</v>
      </c>
      <c r="C306" s="8">
        <v>94.48</v>
      </c>
      <c r="D306" s="13">
        <v>391</v>
      </c>
      <c r="E306" s="19">
        <v>391</v>
      </c>
      <c r="F306" s="14">
        <f t="shared" si="33"/>
        <v>4.1384419983065195</v>
      </c>
      <c r="G306" s="19">
        <v>136</v>
      </c>
      <c r="H306" s="22">
        <v>0.34782608695652173</v>
      </c>
      <c r="I306" s="8"/>
      <c r="J306" s="19">
        <v>101</v>
      </c>
      <c r="K306" s="22">
        <f>J306/G306</f>
        <v>0.74264705882352944</v>
      </c>
      <c r="L306" s="8">
        <v>136</v>
      </c>
      <c r="M306" s="16">
        <f t="shared" si="34"/>
        <v>0.34782608695652173</v>
      </c>
      <c r="N306" s="8">
        <v>136</v>
      </c>
      <c r="O306" s="17">
        <f t="shared" si="35"/>
        <v>0.34782608695652173</v>
      </c>
      <c r="P306" s="8"/>
      <c r="R306" s="37"/>
    </row>
    <row r="307" spans="1:18" s="9" customFormat="1" ht="9.9499999999999993" customHeight="1" x14ac:dyDescent="0.3">
      <c r="A307" s="29"/>
      <c r="B307" s="29" t="s">
        <v>318</v>
      </c>
      <c r="C307" s="8">
        <v>101.92</v>
      </c>
      <c r="D307" s="5">
        <v>435</v>
      </c>
      <c r="E307" s="19">
        <v>435</v>
      </c>
      <c r="F307" s="14">
        <f t="shared" si="33"/>
        <v>4.2680533751962324</v>
      </c>
      <c r="G307" s="19">
        <v>152</v>
      </c>
      <c r="H307" s="22">
        <v>0.34942528735632183</v>
      </c>
      <c r="I307" s="8"/>
      <c r="J307" s="19">
        <v>87</v>
      </c>
      <c r="K307" s="22">
        <f>J307/G307</f>
        <v>0.57236842105263153</v>
      </c>
      <c r="L307" s="8">
        <v>152</v>
      </c>
      <c r="M307" s="16">
        <f t="shared" si="34"/>
        <v>0.34942528735632183</v>
      </c>
      <c r="N307" s="8">
        <v>152</v>
      </c>
      <c r="O307" s="17">
        <f t="shared" si="35"/>
        <v>0.34942528735632183</v>
      </c>
      <c r="P307" s="8"/>
      <c r="R307" s="37"/>
    </row>
    <row r="308" spans="1:18" ht="9.9499999999999993" customHeight="1" x14ac:dyDescent="0.3">
      <c r="A308" s="29"/>
      <c r="B308" s="29" t="s">
        <v>19</v>
      </c>
      <c r="C308" s="8"/>
      <c r="D308" s="13"/>
      <c r="E308" s="19"/>
      <c r="F308" s="14"/>
      <c r="G308" s="19"/>
      <c r="H308" s="22"/>
      <c r="I308" s="8"/>
      <c r="J308" s="19"/>
      <c r="K308" s="22"/>
      <c r="L308" s="8"/>
      <c r="M308" s="16"/>
      <c r="N308" s="8"/>
      <c r="O308" s="17"/>
      <c r="P308" s="8"/>
      <c r="R308" s="36"/>
    </row>
    <row r="309" spans="1:18" ht="9.9499999999999993" customHeight="1" x14ac:dyDescent="0.3">
      <c r="A309" s="29">
        <v>9</v>
      </c>
      <c r="B309" s="29" t="s">
        <v>192</v>
      </c>
      <c r="C309" s="8">
        <v>265.70999999999998</v>
      </c>
      <c r="D309" s="13">
        <v>365</v>
      </c>
      <c r="E309" s="19">
        <v>365</v>
      </c>
      <c r="F309" s="14">
        <f t="shared" si="33"/>
        <v>1.3736780700763991</v>
      </c>
      <c r="G309" s="19">
        <v>127</v>
      </c>
      <c r="H309" s="22">
        <v>0.34794520547945207</v>
      </c>
      <c r="I309" s="8"/>
      <c r="J309" s="19">
        <v>50</v>
      </c>
      <c r="K309" s="22">
        <f t="shared" ref="K309:K311" si="38">J309/G309</f>
        <v>0.39370078740157483</v>
      </c>
      <c r="L309" s="8">
        <v>127</v>
      </c>
      <c r="M309" s="16">
        <f t="shared" si="34"/>
        <v>0.34794520547945207</v>
      </c>
      <c r="N309" s="8">
        <v>127</v>
      </c>
      <c r="O309" s="17">
        <f t="shared" si="35"/>
        <v>0.34794520547945207</v>
      </c>
      <c r="P309" s="8"/>
      <c r="R309" s="36"/>
    </row>
    <row r="310" spans="1:18" ht="9.9499999999999993" customHeight="1" x14ac:dyDescent="0.3">
      <c r="A310" s="29">
        <v>10</v>
      </c>
      <c r="B310" s="29" t="s">
        <v>193</v>
      </c>
      <c r="C310" s="8">
        <v>1480.91</v>
      </c>
      <c r="D310" s="13">
        <v>3723</v>
      </c>
      <c r="E310" s="19">
        <v>3723</v>
      </c>
      <c r="F310" s="14">
        <f t="shared" si="33"/>
        <v>2.5139947734838715</v>
      </c>
      <c r="G310" s="19">
        <v>1303</v>
      </c>
      <c r="H310" s="22">
        <v>0.34998656997045391</v>
      </c>
      <c r="I310" s="8"/>
      <c r="J310" s="19">
        <v>400</v>
      </c>
      <c r="K310" s="22">
        <f t="shared" si="38"/>
        <v>0.30698388334612431</v>
      </c>
      <c r="L310" s="8">
        <v>1303</v>
      </c>
      <c r="M310" s="16">
        <f t="shared" si="34"/>
        <v>0.34998656997045391</v>
      </c>
      <c r="N310" s="8">
        <v>1303</v>
      </c>
      <c r="O310" s="17">
        <f t="shared" si="35"/>
        <v>0.34998656997045391</v>
      </c>
      <c r="P310" s="8"/>
      <c r="R310" s="36"/>
    </row>
    <row r="311" spans="1:18" ht="9.9499999999999993" customHeight="1" x14ac:dyDescent="0.3">
      <c r="A311" s="29">
        <v>11</v>
      </c>
      <c r="B311" s="29" t="s">
        <v>194</v>
      </c>
      <c r="C311" s="8">
        <v>966.35</v>
      </c>
      <c r="D311" s="13">
        <v>1422</v>
      </c>
      <c r="E311" s="19">
        <v>1422</v>
      </c>
      <c r="F311" s="14">
        <f t="shared" si="33"/>
        <v>1.4715165312774874</v>
      </c>
      <c r="G311" s="19">
        <v>497</v>
      </c>
      <c r="H311" s="22">
        <v>0.34950773558368498</v>
      </c>
      <c r="I311" s="8"/>
      <c r="J311" s="19">
        <v>20</v>
      </c>
      <c r="K311" s="22">
        <f t="shared" si="38"/>
        <v>4.0241448692152917E-2</v>
      </c>
      <c r="L311" s="8">
        <v>497</v>
      </c>
      <c r="M311" s="16">
        <f t="shared" si="34"/>
        <v>0.34950773558368498</v>
      </c>
      <c r="N311" s="8">
        <v>497</v>
      </c>
      <c r="O311" s="17">
        <f t="shared" si="35"/>
        <v>0.34950773558368498</v>
      </c>
      <c r="P311" s="8"/>
      <c r="R311" s="36"/>
    </row>
    <row r="312" spans="1:18" ht="9.9499999999999993" customHeight="1" x14ac:dyDescent="0.3">
      <c r="A312" s="60">
        <v>12</v>
      </c>
      <c r="B312" s="60" t="s">
        <v>195</v>
      </c>
      <c r="C312" s="8">
        <v>71.87</v>
      </c>
      <c r="D312" s="13">
        <v>0</v>
      </c>
      <c r="E312" s="13">
        <v>0</v>
      </c>
      <c r="F312" s="13">
        <v>0</v>
      </c>
      <c r="G312" s="13">
        <v>0</v>
      </c>
      <c r="H312" s="61">
        <v>0</v>
      </c>
      <c r="I312" s="8"/>
      <c r="J312" s="19">
        <v>0</v>
      </c>
      <c r="K312" s="22">
        <v>0</v>
      </c>
      <c r="L312" s="19">
        <v>0</v>
      </c>
      <c r="M312" s="22">
        <v>0</v>
      </c>
      <c r="N312" s="19">
        <v>0</v>
      </c>
      <c r="O312" s="22">
        <v>0</v>
      </c>
      <c r="P312" s="8"/>
      <c r="R312" s="36"/>
    </row>
    <row r="313" spans="1:18" ht="9.9499999999999993" customHeight="1" x14ac:dyDescent="0.3">
      <c r="A313" s="60">
        <v>13</v>
      </c>
      <c r="B313" s="60" t="s">
        <v>196</v>
      </c>
      <c r="C313" s="8">
        <v>52.37</v>
      </c>
      <c r="D313" s="13">
        <v>0</v>
      </c>
      <c r="E313" s="13">
        <v>0</v>
      </c>
      <c r="F313" s="13">
        <v>0</v>
      </c>
      <c r="G313" s="13">
        <v>0</v>
      </c>
      <c r="H313" s="61">
        <v>0</v>
      </c>
      <c r="I313" s="8"/>
      <c r="J313" s="19">
        <v>0</v>
      </c>
      <c r="K313" s="22">
        <v>0</v>
      </c>
      <c r="L313" s="19">
        <v>0</v>
      </c>
      <c r="M313" s="22">
        <v>0</v>
      </c>
      <c r="N313" s="19">
        <v>0</v>
      </c>
      <c r="O313" s="22">
        <v>0</v>
      </c>
      <c r="P313" s="8"/>
      <c r="R313" s="36"/>
    </row>
    <row r="314" spans="1:18" ht="9.9499999999999993" customHeight="1" x14ac:dyDescent="0.3">
      <c r="A314" s="60">
        <v>14</v>
      </c>
      <c r="B314" s="60" t="s">
        <v>202</v>
      </c>
      <c r="C314" s="8">
        <v>69.87</v>
      </c>
      <c r="D314" s="13">
        <v>0</v>
      </c>
      <c r="E314" s="13">
        <v>0</v>
      </c>
      <c r="F314" s="13">
        <v>0</v>
      </c>
      <c r="G314" s="13">
        <v>0</v>
      </c>
      <c r="H314" s="61">
        <v>0</v>
      </c>
      <c r="I314" s="8"/>
      <c r="J314" s="19">
        <v>0</v>
      </c>
      <c r="K314" s="22">
        <v>0</v>
      </c>
      <c r="L314" s="19">
        <v>0</v>
      </c>
      <c r="M314" s="22">
        <v>0</v>
      </c>
      <c r="N314" s="19">
        <v>0</v>
      </c>
      <c r="O314" s="22">
        <v>0</v>
      </c>
      <c r="P314" s="8"/>
      <c r="R314" s="36"/>
    </row>
    <row r="315" spans="1:18" ht="9.9499999999999993" customHeight="1" x14ac:dyDescent="0.3">
      <c r="A315" s="62">
        <v>15</v>
      </c>
      <c r="B315" s="63" t="s">
        <v>203</v>
      </c>
      <c r="C315" s="8">
        <v>123.76</v>
      </c>
      <c r="D315" s="13">
        <v>0</v>
      </c>
      <c r="E315" s="13">
        <v>0</v>
      </c>
      <c r="F315" s="13">
        <v>0</v>
      </c>
      <c r="G315" s="13">
        <v>0</v>
      </c>
      <c r="H315" s="61">
        <v>0</v>
      </c>
      <c r="I315" s="8"/>
      <c r="J315" s="19">
        <v>0</v>
      </c>
      <c r="K315" s="22">
        <v>0</v>
      </c>
      <c r="L315" s="19">
        <v>0</v>
      </c>
      <c r="M315" s="22">
        <v>0</v>
      </c>
      <c r="N315" s="19">
        <v>0</v>
      </c>
      <c r="O315" s="22">
        <v>0</v>
      </c>
      <c r="P315" s="8"/>
      <c r="R315" s="36"/>
    </row>
    <row r="316" spans="1:18" ht="9.9499999999999993" customHeight="1" x14ac:dyDescent="0.3">
      <c r="A316" s="62">
        <v>16</v>
      </c>
      <c r="B316" s="62" t="s">
        <v>197</v>
      </c>
      <c r="C316" s="8">
        <v>1012.35</v>
      </c>
      <c r="D316" s="13">
        <v>0</v>
      </c>
      <c r="E316" s="13">
        <v>0</v>
      </c>
      <c r="F316" s="13">
        <v>0</v>
      </c>
      <c r="G316" s="13">
        <v>0</v>
      </c>
      <c r="H316" s="61">
        <v>0</v>
      </c>
      <c r="I316" s="8"/>
      <c r="J316" s="19">
        <v>0</v>
      </c>
      <c r="K316" s="22">
        <v>0</v>
      </c>
      <c r="L316" s="19">
        <v>0</v>
      </c>
      <c r="M316" s="22">
        <v>0</v>
      </c>
      <c r="N316" s="19">
        <v>0</v>
      </c>
      <c r="O316" s="22">
        <v>0</v>
      </c>
      <c r="P316" s="8"/>
      <c r="R316" s="36"/>
    </row>
    <row r="317" spans="1:18" ht="46.5" customHeight="1" x14ac:dyDescent="0.3">
      <c r="A317" s="29">
        <v>17</v>
      </c>
      <c r="B317" s="29" t="s">
        <v>159</v>
      </c>
      <c r="C317" s="8"/>
      <c r="D317" s="13"/>
      <c r="E317" s="19"/>
      <c r="F317" s="14"/>
      <c r="G317" s="19"/>
      <c r="H317" s="22"/>
      <c r="I317" s="8"/>
      <c r="J317" s="19"/>
      <c r="K317" s="22"/>
      <c r="L317" s="8"/>
      <c r="M317" s="16"/>
      <c r="N317" s="8"/>
      <c r="O317" s="17"/>
      <c r="P317" s="8"/>
      <c r="R317" s="36"/>
    </row>
    <row r="318" spans="1:18" s="26" customFormat="1" ht="15.75" customHeight="1" x14ac:dyDescent="0.3">
      <c r="A318" s="75" t="s">
        <v>126</v>
      </c>
      <c r="B318" s="75"/>
      <c r="C318" s="43">
        <f>SUM(C316,C315,C314,C313,C312,C311,C310,C309,C307,C306,C304,C303,C302,C301,C299,C298,C297,C296,C295,C294,C293,C291,C290,C289,C288,C287,C287,C286,C284,C283,C282)</f>
        <v>9116.0600000000013</v>
      </c>
      <c r="D318" s="42">
        <v>22369</v>
      </c>
      <c r="E318" s="4">
        <f>SUM(E282:E317)</f>
        <v>22369</v>
      </c>
      <c r="F318" s="43">
        <f t="shared" si="33"/>
        <v>2.453801313286661</v>
      </c>
      <c r="G318" s="18">
        <f>SUM(G282:G317)</f>
        <v>7295</v>
      </c>
      <c r="H318" s="44">
        <v>0.32612097098663329</v>
      </c>
      <c r="I318" s="18">
        <v>0</v>
      </c>
      <c r="J318" s="4">
        <f>SUM(J282:J317)</f>
        <v>2738</v>
      </c>
      <c r="K318" s="44">
        <f>J318/G318</f>
        <v>0.37532556545579165</v>
      </c>
      <c r="L318" s="18">
        <f>SUM(L282:L317)</f>
        <v>7816</v>
      </c>
      <c r="M318" s="44">
        <f>L318/E318</f>
        <v>0.34941213286244355</v>
      </c>
      <c r="N318" s="18">
        <f>SUM(N282:N317)</f>
        <v>7295</v>
      </c>
      <c r="O318" s="45">
        <f t="shared" si="35"/>
        <v>0.32612097098663329</v>
      </c>
      <c r="P318" s="18">
        <f>SUM(P282:P317)</f>
        <v>0</v>
      </c>
      <c r="R318" s="38"/>
    </row>
    <row r="319" spans="1:18" ht="9.9499999999999993" customHeight="1" x14ac:dyDescent="0.3">
      <c r="A319" s="79" t="s">
        <v>127</v>
      </c>
      <c r="B319" s="79"/>
      <c r="C319" s="8"/>
      <c r="D319" s="13"/>
      <c r="E319" s="19"/>
      <c r="F319" s="14"/>
      <c r="G319" s="19"/>
      <c r="H319" s="22"/>
      <c r="I319" s="8"/>
      <c r="J319" s="19"/>
      <c r="K319" s="22"/>
      <c r="L319" s="8"/>
      <c r="M319" s="16"/>
      <c r="N319" s="8"/>
      <c r="O319" s="17"/>
      <c r="P319" s="8"/>
      <c r="R319" s="36"/>
    </row>
    <row r="320" spans="1:18" ht="9.9499999999999993" customHeight="1" x14ac:dyDescent="0.3">
      <c r="A320" s="29">
        <v>1</v>
      </c>
      <c r="B320" s="29" t="s">
        <v>128</v>
      </c>
      <c r="C320" s="8"/>
      <c r="D320" s="13"/>
      <c r="E320" s="19"/>
      <c r="F320" s="14"/>
      <c r="G320" s="19"/>
      <c r="H320" s="22"/>
      <c r="I320" s="8"/>
      <c r="J320" s="19"/>
      <c r="K320" s="22"/>
      <c r="L320" s="8"/>
      <c r="M320" s="16"/>
      <c r="N320" s="8"/>
      <c r="O320" s="17"/>
      <c r="P320" s="8"/>
      <c r="R320" s="36"/>
    </row>
    <row r="321" spans="1:18" s="9" customFormat="1" ht="9.9499999999999993" customHeight="1" x14ac:dyDescent="0.3">
      <c r="A321" s="29"/>
      <c r="B321" s="29" t="s">
        <v>269</v>
      </c>
      <c r="C321" s="8">
        <v>794.7</v>
      </c>
      <c r="D321" s="13">
        <v>5768</v>
      </c>
      <c r="E321" s="19">
        <v>5768</v>
      </c>
      <c r="F321" s="14">
        <f t="shared" si="33"/>
        <v>7.258084811878696</v>
      </c>
      <c r="G321" s="19">
        <v>2018</v>
      </c>
      <c r="H321" s="22">
        <v>0.3498613037447989</v>
      </c>
      <c r="I321" s="8"/>
      <c r="J321" s="19">
        <v>1236</v>
      </c>
      <c r="K321" s="22">
        <f>J321/G321</f>
        <v>0.61248761149653119</v>
      </c>
      <c r="L321" s="8">
        <v>2018</v>
      </c>
      <c r="M321" s="16">
        <f t="shared" si="34"/>
        <v>0.3498613037447989</v>
      </c>
      <c r="N321" s="8">
        <v>2018</v>
      </c>
      <c r="O321" s="17">
        <f t="shared" si="35"/>
        <v>0.3498613037447989</v>
      </c>
      <c r="P321" s="8"/>
      <c r="R321" s="37"/>
    </row>
    <row r="322" spans="1:18" s="9" customFormat="1" ht="9.9499999999999993" customHeight="1" x14ac:dyDescent="0.3">
      <c r="A322" s="29"/>
      <c r="B322" s="29" t="s">
        <v>319</v>
      </c>
      <c r="C322" s="8">
        <v>275.3</v>
      </c>
      <c r="D322" s="13">
        <v>2232</v>
      </c>
      <c r="E322" s="19">
        <v>2232</v>
      </c>
      <c r="F322" s="14">
        <f t="shared" si="33"/>
        <v>8.1075190701053401</v>
      </c>
      <c r="G322" s="19">
        <v>780</v>
      </c>
      <c r="H322" s="22">
        <v>0.34</v>
      </c>
      <c r="I322" s="8"/>
      <c r="J322" s="19">
        <v>411</v>
      </c>
      <c r="K322" s="22">
        <f>J322/G322</f>
        <v>0.52692307692307694</v>
      </c>
      <c r="L322" s="8">
        <v>781</v>
      </c>
      <c r="M322" s="16">
        <f t="shared" si="34"/>
        <v>0.34991039426523296</v>
      </c>
      <c r="N322" s="8">
        <v>780</v>
      </c>
      <c r="O322" s="17">
        <v>0.34</v>
      </c>
      <c r="P322" s="8"/>
      <c r="R322" s="37"/>
    </row>
    <row r="323" spans="1:18" ht="9.9499999999999993" customHeight="1" x14ac:dyDescent="0.3">
      <c r="A323" s="29">
        <v>2</v>
      </c>
      <c r="B323" s="29" t="s">
        <v>129</v>
      </c>
      <c r="C323" s="8"/>
      <c r="D323" s="13"/>
      <c r="E323" s="19"/>
      <c r="F323" s="14"/>
      <c r="G323" s="19"/>
      <c r="H323" s="22"/>
      <c r="I323" s="8"/>
      <c r="J323" s="19" t="s">
        <v>163</v>
      </c>
      <c r="K323" s="22"/>
      <c r="L323" s="8"/>
      <c r="M323" s="16"/>
      <c r="N323" s="8"/>
      <c r="O323" s="17"/>
      <c r="P323" s="8"/>
      <c r="R323" s="36"/>
    </row>
    <row r="324" spans="1:18" s="9" customFormat="1" ht="9.9499999999999993" customHeight="1" x14ac:dyDescent="0.3">
      <c r="A324" s="29"/>
      <c r="B324" s="29" t="s">
        <v>320</v>
      </c>
      <c r="C324" s="8">
        <v>36.26</v>
      </c>
      <c r="D324" s="13">
        <v>366</v>
      </c>
      <c r="E324" s="19">
        <v>366</v>
      </c>
      <c r="F324" s="14">
        <f t="shared" si="33"/>
        <v>10.09376723662438</v>
      </c>
      <c r="G324" s="19">
        <v>110</v>
      </c>
      <c r="H324" s="22">
        <v>0.30054644808743169</v>
      </c>
      <c r="I324" s="8"/>
      <c r="J324" s="19">
        <v>23</v>
      </c>
      <c r="K324" s="22">
        <f>J324/G324</f>
        <v>0.20909090909090908</v>
      </c>
      <c r="L324" s="8">
        <v>128</v>
      </c>
      <c r="M324" s="16">
        <f t="shared" si="34"/>
        <v>0.34972677595628415</v>
      </c>
      <c r="N324" s="8">
        <v>110</v>
      </c>
      <c r="O324" s="17">
        <f t="shared" si="35"/>
        <v>0.30054644808743169</v>
      </c>
      <c r="P324" s="8"/>
      <c r="R324" s="37"/>
    </row>
    <row r="325" spans="1:18" s="9" customFormat="1" ht="9.9499999999999993" customHeight="1" x14ac:dyDescent="0.3">
      <c r="A325" s="29"/>
      <c r="B325" s="29" t="s">
        <v>321</v>
      </c>
      <c r="C325" s="8">
        <v>39.700000000000003</v>
      </c>
      <c r="D325" s="13">
        <v>309</v>
      </c>
      <c r="E325" s="19">
        <v>309</v>
      </c>
      <c r="F325" s="14">
        <f t="shared" si="33"/>
        <v>7.7833753148614608</v>
      </c>
      <c r="G325" s="19">
        <v>100</v>
      </c>
      <c r="H325" s="22">
        <v>0.32362459546925565</v>
      </c>
      <c r="I325" s="8"/>
      <c r="J325" s="19">
        <v>42</v>
      </c>
      <c r="K325" s="22">
        <f>J325/G325</f>
        <v>0.42</v>
      </c>
      <c r="L325" s="8">
        <v>108</v>
      </c>
      <c r="M325" s="16">
        <f t="shared" si="34"/>
        <v>0.34951456310679613</v>
      </c>
      <c r="N325" s="8">
        <v>100</v>
      </c>
      <c r="O325" s="17">
        <f t="shared" si="35"/>
        <v>0.32362459546925565</v>
      </c>
      <c r="P325" s="8"/>
      <c r="R325" s="37"/>
    </row>
    <row r="326" spans="1:18" s="9" customFormat="1" ht="9.9499999999999993" customHeight="1" x14ac:dyDescent="0.3">
      <c r="A326" s="29"/>
      <c r="B326" s="29" t="s">
        <v>322</v>
      </c>
      <c r="C326" s="8">
        <v>33.53</v>
      </c>
      <c r="D326" s="13">
        <v>243</v>
      </c>
      <c r="E326" s="19">
        <v>243</v>
      </c>
      <c r="F326" s="14">
        <f t="shared" si="33"/>
        <v>7.2472412764688334</v>
      </c>
      <c r="G326" s="19">
        <v>60</v>
      </c>
      <c r="H326" s="22">
        <v>0.24691358024691357</v>
      </c>
      <c r="I326" s="8"/>
      <c r="J326" s="19">
        <v>32</v>
      </c>
      <c r="K326" s="22">
        <f>J326/G326</f>
        <v>0.53333333333333333</v>
      </c>
      <c r="L326" s="8">
        <v>85</v>
      </c>
      <c r="M326" s="16">
        <f t="shared" si="34"/>
        <v>0.34979423868312759</v>
      </c>
      <c r="N326" s="8">
        <v>60</v>
      </c>
      <c r="O326" s="17">
        <f t="shared" si="35"/>
        <v>0.24691358024691357</v>
      </c>
      <c r="P326" s="8"/>
      <c r="R326" s="37"/>
    </row>
    <row r="327" spans="1:18" s="9" customFormat="1" ht="9.9499999999999993" customHeight="1" x14ac:dyDescent="0.3">
      <c r="A327" s="29"/>
      <c r="B327" s="29" t="s">
        <v>323</v>
      </c>
      <c r="C327" s="8">
        <v>46.23</v>
      </c>
      <c r="D327" s="13">
        <v>346</v>
      </c>
      <c r="E327" s="19">
        <v>346</v>
      </c>
      <c r="F327" s="14">
        <f t="shared" si="33"/>
        <v>7.4843175427211772</v>
      </c>
      <c r="G327" s="19">
        <v>112</v>
      </c>
      <c r="H327" s="22">
        <v>0.32369942196531792</v>
      </c>
      <c r="I327" s="8"/>
      <c r="J327" s="19">
        <v>53</v>
      </c>
      <c r="K327" s="22">
        <f>J327/G327</f>
        <v>0.4732142857142857</v>
      </c>
      <c r="L327" s="8">
        <v>121</v>
      </c>
      <c r="M327" s="16">
        <f t="shared" si="34"/>
        <v>0.34971098265895956</v>
      </c>
      <c r="N327" s="8">
        <v>112</v>
      </c>
      <c r="O327" s="17">
        <f t="shared" si="35"/>
        <v>0.32369942196531792</v>
      </c>
      <c r="P327" s="8"/>
      <c r="R327" s="37"/>
    </row>
    <row r="328" spans="1:18" s="9" customFormat="1" ht="9.9499999999999993" customHeight="1" x14ac:dyDescent="0.3">
      <c r="A328" s="29">
        <v>3</v>
      </c>
      <c r="B328" s="29" t="s">
        <v>130</v>
      </c>
      <c r="C328" s="8">
        <v>317.7</v>
      </c>
      <c r="D328" s="13">
        <v>1722</v>
      </c>
      <c r="E328" s="19">
        <v>1722</v>
      </c>
      <c r="F328" s="14">
        <f t="shared" si="33"/>
        <v>5.4202077431539193</v>
      </c>
      <c r="G328" s="19">
        <v>602</v>
      </c>
      <c r="H328" s="22">
        <v>0.34959349593495936</v>
      </c>
      <c r="I328" s="8"/>
      <c r="J328" s="19">
        <v>287</v>
      </c>
      <c r="K328" s="22">
        <f>J328/G328</f>
        <v>0.47674418604651164</v>
      </c>
      <c r="L328" s="8">
        <v>602</v>
      </c>
      <c r="M328" s="16">
        <f t="shared" si="34"/>
        <v>0.34959349593495936</v>
      </c>
      <c r="N328" s="8">
        <v>602</v>
      </c>
      <c r="O328" s="17">
        <f t="shared" si="35"/>
        <v>0.34959349593495936</v>
      </c>
      <c r="P328" s="8"/>
      <c r="R328" s="37"/>
    </row>
    <row r="329" spans="1:18" ht="9.9499999999999993" customHeight="1" x14ac:dyDescent="0.3">
      <c r="A329" s="29">
        <v>4</v>
      </c>
      <c r="B329" s="29" t="s">
        <v>131</v>
      </c>
      <c r="C329" s="8"/>
      <c r="D329" s="13"/>
      <c r="E329" s="19"/>
      <c r="F329" s="14"/>
      <c r="G329" s="19"/>
      <c r="H329" s="22"/>
      <c r="I329" s="8"/>
      <c r="J329" s="19"/>
      <c r="K329" s="22"/>
      <c r="L329" s="8"/>
      <c r="M329" s="16"/>
      <c r="N329" s="8"/>
      <c r="O329" s="17"/>
      <c r="P329" s="8"/>
      <c r="R329" s="36"/>
    </row>
    <row r="330" spans="1:18" s="9" customFormat="1" ht="9.9499999999999993" customHeight="1" x14ac:dyDescent="0.3">
      <c r="A330" s="29"/>
      <c r="B330" s="29" t="s">
        <v>324</v>
      </c>
      <c r="C330" s="14">
        <v>369</v>
      </c>
      <c r="D330" s="13">
        <v>1547</v>
      </c>
      <c r="E330" s="19">
        <v>1547</v>
      </c>
      <c r="F330" s="14">
        <f t="shared" si="33"/>
        <v>4.1924119241192415</v>
      </c>
      <c r="G330" s="19">
        <v>541</v>
      </c>
      <c r="H330" s="22">
        <v>0.34970911441499675</v>
      </c>
      <c r="I330" s="8"/>
      <c r="J330" s="19">
        <v>236</v>
      </c>
      <c r="K330" s="22">
        <f>J330/G330</f>
        <v>0.43622920517560076</v>
      </c>
      <c r="L330" s="8">
        <v>541</v>
      </c>
      <c r="M330" s="16">
        <f t="shared" si="34"/>
        <v>0.34970911441499675</v>
      </c>
      <c r="N330" s="8">
        <v>541</v>
      </c>
      <c r="O330" s="17">
        <f t="shared" si="35"/>
        <v>0.34970911441499675</v>
      </c>
      <c r="P330" s="8"/>
      <c r="R330" s="37"/>
    </row>
    <row r="331" spans="1:18" s="9" customFormat="1" ht="9.9499999999999993" customHeight="1" x14ac:dyDescent="0.3">
      <c r="A331" s="29">
        <v>5</v>
      </c>
      <c r="B331" s="29" t="s">
        <v>132</v>
      </c>
      <c r="C331" s="8">
        <v>104.17</v>
      </c>
      <c r="D331" s="13">
        <v>399</v>
      </c>
      <c r="E331" s="19">
        <v>399</v>
      </c>
      <c r="F331" s="14">
        <f t="shared" si="33"/>
        <v>3.8302774311222039</v>
      </c>
      <c r="G331" s="19">
        <v>139</v>
      </c>
      <c r="H331" s="22">
        <v>0.34837092731829572</v>
      </c>
      <c r="I331" s="8"/>
      <c r="J331" s="19">
        <v>72</v>
      </c>
      <c r="K331" s="22">
        <f>J331/G331</f>
        <v>0.51798561151079137</v>
      </c>
      <c r="L331" s="8">
        <v>139</v>
      </c>
      <c r="M331" s="16">
        <f t="shared" si="34"/>
        <v>0.34837092731829572</v>
      </c>
      <c r="N331" s="8">
        <v>139</v>
      </c>
      <c r="O331" s="17">
        <f t="shared" si="35"/>
        <v>0.34837092731829572</v>
      </c>
      <c r="P331" s="8"/>
      <c r="R331" s="37"/>
    </row>
    <row r="332" spans="1:18" ht="9.9499999999999993" customHeight="1" x14ac:dyDescent="0.3">
      <c r="A332" s="29">
        <v>6</v>
      </c>
      <c r="B332" s="29" t="s">
        <v>133</v>
      </c>
      <c r="C332" s="8"/>
      <c r="D332" s="13"/>
      <c r="E332" s="19"/>
      <c r="F332" s="14"/>
      <c r="G332" s="19"/>
      <c r="H332" s="22"/>
      <c r="I332" s="8"/>
      <c r="J332" s="19"/>
      <c r="K332" s="22"/>
      <c r="L332" s="8"/>
      <c r="M332" s="16"/>
      <c r="N332" s="8"/>
      <c r="O332" s="17"/>
      <c r="P332" s="8"/>
      <c r="R332" s="36"/>
    </row>
    <row r="333" spans="1:18" s="9" customFormat="1" ht="9.9499999999999993" customHeight="1" x14ac:dyDescent="0.3">
      <c r="A333" s="29"/>
      <c r="B333" s="29" t="s">
        <v>325</v>
      </c>
      <c r="C333" s="8">
        <v>105.37</v>
      </c>
      <c r="D333" s="20">
        <v>237</v>
      </c>
      <c r="E333" s="19">
        <v>237</v>
      </c>
      <c r="F333" s="14">
        <f t="shared" si="33"/>
        <v>2.2492170446996296</v>
      </c>
      <c r="G333" s="19">
        <v>82</v>
      </c>
      <c r="H333" s="22">
        <v>0.34599156118143459</v>
      </c>
      <c r="I333" s="8"/>
      <c r="J333" s="19">
        <v>30</v>
      </c>
      <c r="K333" s="22">
        <f t="shared" ref="K333:K338" si="39">J333/G333</f>
        <v>0.36585365853658536</v>
      </c>
      <c r="L333" s="8">
        <v>82</v>
      </c>
      <c r="M333" s="16">
        <f t="shared" si="34"/>
        <v>0.34599156118143459</v>
      </c>
      <c r="N333" s="8">
        <v>82</v>
      </c>
      <c r="O333" s="17">
        <f t="shared" si="35"/>
        <v>0.34599156118143459</v>
      </c>
      <c r="P333" s="8"/>
      <c r="R333" s="37"/>
    </row>
    <row r="334" spans="1:18" s="9" customFormat="1" ht="9.9499999999999993" customHeight="1" x14ac:dyDescent="0.3">
      <c r="A334" s="29"/>
      <c r="B334" s="29" t="s">
        <v>326</v>
      </c>
      <c r="C334" s="8">
        <v>180.53</v>
      </c>
      <c r="D334" s="13">
        <v>494</v>
      </c>
      <c r="E334" s="19">
        <v>494</v>
      </c>
      <c r="F334" s="14">
        <f t="shared" si="33"/>
        <v>2.7363873040491886</v>
      </c>
      <c r="G334" s="19">
        <v>172</v>
      </c>
      <c r="H334" s="22">
        <v>0.34817813765182187</v>
      </c>
      <c r="I334" s="8"/>
      <c r="J334" s="19">
        <v>120</v>
      </c>
      <c r="K334" s="22">
        <f t="shared" si="39"/>
        <v>0.69767441860465118</v>
      </c>
      <c r="L334" s="8">
        <v>172</v>
      </c>
      <c r="M334" s="16">
        <f t="shared" si="34"/>
        <v>0.34817813765182187</v>
      </c>
      <c r="N334" s="8">
        <v>172</v>
      </c>
      <c r="O334" s="17">
        <f t="shared" si="35"/>
        <v>0.34817813765182187</v>
      </c>
      <c r="P334" s="8"/>
      <c r="R334" s="37"/>
    </row>
    <row r="335" spans="1:18" s="9" customFormat="1" ht="9.9499999999999993" customHeight="1" x14ac:dyDescent="0.3">
      <c r="A335" s="29"/>
      <c r="B335" s="29" t="s">
        <v>327</v>
      </c>
      <c r="C335" s="8">
        <v>22.28</v>
      </c>
      <c r="D335" s="13">
        <v>119</v>
      </c>
      <c r="E335" s="19">
        <v>119</v>
      </c>
      <c r="F335" s="14">
        <f t="shared" si="33"/>
        <v>5.3411131059245962</v>
      </c>
      <c r="G335" s="19">
        <v>41</v>
      </c>
      <c r="H335" s="22">
        <v>0.34453781512605042</v>
      </c>
      <c r="I335" s="8"/>
      <c r="J335" s="19">
        <v>19</v>
      </c>
      <c r="K335" s="22">
        <f t="shared" si="39"/>
        <v>0.46341463414634149</v>
      </c>
      <c r="L335" s="8">
        <v>41</v>
      </c>
      <c r="M335" s="16">
        <v>0.35</v>
      </c>
      <c r="N335" s="8">
        <v>41</v>
      </c>
      <c r="O335" s="17">
        <f t="shared" si="35"/>
        <v>0.34453781512605042</v>
      </c>
      <c r="P335" s="8"/>
      <c r="R335" s="37"/>
    </row>
    <row r="336" spans="1:18" s="9" customFormat="1" ht="9.9499999999999993" customHeight="1" x14ac:dyDescent="0.3">
      <c r="A336" s="29">
        <v>7</v>
      </c>
      <c r="B336" s="29" t="s">
        <v>134</v>
      </c>
      <c r="C336" s="8">
        <v>526.46</v>
      </c>
      <c r="D336" s="13">
        <v>2956</v>
      </c>
      <c r="E336" s="19">
        <v>2956</v>
      </c>
      <c r="F336" s="14">
        <f t="shared" si="33"/>
        <v>5.6148615279413434</v>
      </c>
      <c r="G336" s="19">
        <v>1034</v>
      </c>
      <c r="H336" s="22">
        <v>0.34979702300405952</v>
      </c>
      <c r="I336" s="8"/>
      <c r="J336" s="19">
        <v>50</v>
      </c>
      <c r="K336" s="22">
        <f t="shared" si="39"/>
        <v>4.8355899419729204E-2</v>
      </c>
      <c r="L336" s="8">
        <v>1034</v>
      </c>
      <c r="M336" s="16">
        <f t="shared" si="34"/>
        <v>0.34979702300405952</v>
      </c>
      <c r="N336" s="8">
        <v>1034</v>
      </c>
      <c r="O336" s="17">
        <f t="shared" si="35"/>
        <v>0.34979702300405952</v>
      </c>
      <c r="P336" s="8"/>
      <c r="R336" s="37"/>
    </row>
    <row r="337" spans="1:18" s="9" customFormat="1" ht="9.9499999999999993" customHeight="1" x14ac:dyDescent="0.3">
      <c r="A337" s="29">
        <v>8</v>
      </c>
      <c r="B337" s="29" t="s">
        <v>135</v>
      </c>
      <c r="C337" s="8">
        <v>86.8</v>
      </c>
      <c r="D337" s="13">
        <v>303</v>
      </c>
      <c r="E337" s="19">
        <v>303</v>
      </c>
      <c r="F337" s="14">
        <f t="shared" si="33"/>
        <v>3.4907834101382491</v>
      </c>
      <c r="G337" s="19">
        <v>106</v>
      </c>
      <c r="H337" s="22">
        <v>0.34983498349834985</v>
      </c>
      <c r="I337" s="8"/>
      <c r="J337" s="19">
        <v>65</v>
      </c>
      <c r="K337" s="22">
        <f t="shared" si="39"/>
        <v>0.6132075471698113</v>
      </c>
      <c r="L337" s="8">
        <v>106</v>
      </c>
      <c r="M337" s="16">
        <f t="shared" si="34"/>
        <v>0.34983498349834985</v>
      </c>
      <c r="N337" s="8">
        <v>106</v>
      </c>
      <c r="O337" s="17">
        <f t="shared" si="35"/>
        <v>0.34983498349834985</v>
      </c>
      <c r="P337" s="8"/>
      <c r="R337" s="37"/>
    </row>
    <row r="338" spans="1:18" s="9" customFormat="1" ht="9.9499999999999993" customHeight="1" x14ac:dyDescent="0.3">
      <c r="A338" s="29">
        <v>9</v>
      </c>
      <c r="B338" s="29" t="s">
        <v>136</v>
      </c>
      <c r="C338" s="8">
        <v>57.62</v>
      </c>
      <c r="D338" s="7">
        <v>307</v>
      </c>
      <c r="E338" s="19">
        <v>307</v>
      </c>
      <c r="F338" s="14">
        <f t="shared" si="33"/>
        <v>5.3280111072544258</v>
      </c>
      <c r="G338" s="19">
        <v>107</v>
      </c>
      <c r="H338" s="22">
        <v>0.34853420195439738</v>
      </c>
      <c r="I338" s="8"/>
      <c r="J338" s="19">
        <v>62</v>
      </c>
      <c r="K338" s="22">
        <f t="shared" si="39"/>
        <v>0.57943925233644855</v>
      </c>
      <c r="L338" s="8">
        <v>107</v>
      </c>
      <c r="M338" s="16">
        <f t="shared" si="34"/>
        <v>0.34853420195439738</v>
      </c>
      <c r="N338" s="8">
        <v>107</v>
      </c>
      <c r="O338" s="17">
        <f t="shared" si="35"/>
        <v>0.34853420195439738</v>
      </c>
      <c r="P338" s="8"/>
      <c r="R338" s="37"/>
    </row>
    <row r="339" spans="1:18" ht="9.9499999999999993" customHeight="1" x14ac:dyDescent="0.3">
      <c r="A339" s="29">
        <v>10</v>
      </c>
      <c r="B339" s="29" t="s">
        <v>137</v>
      </c>
      <c r="C339" s="8"/>
      <c r="D339" s="13"/>
      <c r="E339" s="19"/>
      <c r="F339" s="14"/>
      <c r="G339" s="19"/>
      <c r="H339" s="22"/>
      <c r="I339" s="8"/>
      <c r="J339" s="19"/>
      <c r="K339" s="22"/>
      <c r="L339" s="8"/>
      <c r="M339" s="16"/>
      <c r="N339" s="8"/>
      <c r="O339" s="17"/>
      <c r="P339" s="8"/>
      <c r="R339" s="36"/>
    </row>
    <row r="340" spans="1:18" s="9" customFormat="1" ht="9.9499999999999993" customHeight="1" x14ac:dyDescent="0.3">
      <c r="A340" s="29"/>
      <c r="B340" s="29" t="s">
        <v>328</v>
      </c>
      <c r="C340" s="8">
        <v>71.709999999999994</v>
      </c>
      <c r="D340" s="13">
        <v>200</v>
      </c>
      <c r="E340" s="19">
        <v>200</v>
      </c>
      <c r="F340" s="14">
        <f t="shared" si="33"/>
        <v>2.7890112954957469</v>
      </c>
      <c r="G340" s="19">
        <v>70</v>
      </c>
      <c r="H340" s="22">
        <v>0.35</v>
      </c>
      <c r="I340" s="8"/>
      <c r="J340" s="19">
        <v>57</v>
      </c>
      <c r="K340" s="22">
        <f>J340/G340</f>
        <v>0.81428571428571428</v>
      </c>
      <c r="L340" s="8">
        <v>70</v>
      </c>
      <c r="M340" s="16">
        <f t="shared" si="34"/>
        <v>0.35</v>
      </c>
      <c r="N340" s="8">
        <v>70</v>
      </c>
      <c r="O340" s="17">
        <f t="shared" si="35"/>
        <v>0.35</v>
      </c>
      <c r="P340" s="8"/>
      <c r="R340" s="37"/>
    </row>
    <row r="341" spans="1:18" ht="9.9499999999999993" customHeight="1" x14ac:dyDescent="0.3">
      <c r="A341" s="29"/>
      <c r="B341" s="29" t="s">
        <v>138</v>
      </c>
      <c r="C341" s="8"/>
      <c r="D341" s="13"/>
      <c r="E341" s="19"/>
      <c r="F341" s="14"/>
      <c r="G341" s="19"/>
      <c r="H341" s="22"/>
      <c r="I341" s="8"/>
      <c r="J341" s="19"/>
      <c r="K341" s="22"/>
      <c r="L341" s="8"/>
      <c r="M341" s="16"/>
      <c r="N341" s="8"/>
      <c r="O341" s="17"/>
      <c r="P341" s="8"/>
      <c r="R341" s="36"/>
    </row>
    <row r="342" spans="1:18" ht="9.9499999999999993" customHeight="1" x14ac:dyDescent="0.3">
      <c r="A342" s="29">
        <v>11</v>
      </c>
      <c r="B342" s="29" t="s">
        <v>198</v>
      </c>
      <c r="C342" s="8">
        <v>19.73</v>
      </c>
      <c r="D342" s="13">
        <v>10</v>
      </c>
      <c r="E342" s="19">
        <v>10</v>
      </c>
      <c r="F342" s="14">
        <f t="shared" si="33"/>
        <v>0.50684237202230109</v>
      </c>
      <c r="G342" s="19">
        <v>3</v>
      </c>
      <c r="H342" s="22">
        <v>0.3</v>
      </c>
      <c r="I342" s="8"/>
      <c r="J342" s="19">
        <v>0</v>
      </c>
      <c r="K342" s="22">
        <f t="shared" ref="K342:K343" si="40">J342/G342</f>
        <v>0</v>
      </c>
      <c r="L342" s="8">
        <v>3</v>
      </c>
      <c r="M342" s="16">
        <v>0.35</v>
      </c>
      <c r="N342" s="8">
        <v>3</v>
      </c>
      <c r="O342" s="17">
        <f t="shared" si="35"/>
        <v>0.3</v>
      </c>
      <c r="P342" s="8"/>
      <c r="R342" s="36"/>
    </row>
    <row r="343" spans="1:18" ht="9.9499999999999993" customHeight="1" x14ac:dyDescent="0.3">
      <c r="A343" s="29">
        <v>12</v>
      </c>
      <c r="B343" s="29" t="s">
        <v>199</v>
      </c>
      <c r="C343" s="8">
        <v>335.46</v>
      </c>
      <c r="D343" s="13">
        <v>77</v>
      </c>
      <c r="E343" s="19">
        <v>77</v>
      </c>
      <c r="F343" s="14">
        <f t="shared" si="33"/>
        <v>0.22953556310737497</v>
      </c>
      <c r="G343" s="19">
        <v>26</v>
      </c>
      <c r="H343" s="22">
        <v>0.33766233766233766</v>
      </c>
      <c r="I343" s="8"/>
      <c r="J343" s="19">
        <v>10</v>
      </c>
      <c r="K343" s="22">
        <f t="shared" si="40"/>
        <v>0.38461538461538464</v>
      </c>
      <c r="L343" s="8">
        <v>26</v>
      </c>
      <c r="M343" s="16">
        <v>0.35</v>
      </c>
      <c r="N343" s="8">
        <v>26</v>
      </c>
      <c r="O343" s="17">
        <f t="shared" si="35"/>
        <v>0.33766233766233766</v>
      </c>
      <c r="P343" s="8"/>
      <c r="R343" s="36"/>
    </row>
    <row r="344" spans="1:18" ht="45" customHeight="1" x14ac:dyDescent="0.3">
      <c r="A344" s="29">
        <v>13</v>
      </c>
      <c r="B344" s="29" t="s">
        <v>159</v>
      </c>
      <c r="C344" s="8"/>
      <c r="D344" s="13"/>
      <c r="E344" s="19"/>
      <c r="F344" s="14"/>
      <c r="G344" s="19"/>
      <c r="H344" s="22"/>
      <c r="I344" s="8"/>
      <c r="J344" s="19"/>
      <c r="K344" s="22"/>
      <c r="L344" s="8"/>
      <c r="M344" s="16"/>
      <c r="N344" s="8"/>
      <c r="O344" s="17"/>
      <c r="P344" s="8"/>
      <c r="R344" s="36"/>
    </row>
    <row r="345" spans="1:18" s="26" customFormat="1" ht="17.25" customHeight="1" x14ac:dyDescent="0.3">
      <c r="A345" s="75" t="s">
        <v>139</v>
      </c>
      <c r="B345" s="75"/>
      <c r="C345" s="18">
        <f>SUM(C343,C342,C340,C338,C337,C336,C335,C334,C333,C331,C330,C328,C327,C326,C325,C324,C322,C321)</f>
        <v>3422.55</v>
      </c>
      <c r="D345" s="4">
        <v>17635</v>
      </c>
      <c r="E345" s="4">
        <f>SUM(E321:E344)</f>
        <v>17635</v>
      </c>
      <c r="F345" s="43">
        <f t="shared" ref="F345:F375" si="41">E345/C345</f>
        <v>5.1525909044425937</v>
      </c>
      <c r="G345" s="18">
        <f>SUM(G321:G344)</f>
        <v>6103</v>
      </c>
      <c r="H345" s="44">
        <v>0.34607314998582367</v>
      </c>
      <c r="I345" s="18">
        <v>0</v>
      </c>
      <c r="J345" s="4">
        <f>SUM(J321:J344)</f>
        <v>2805</v>
      </c>
      <c r="K345" s="44">
        <f>J345/G345</f>
        <v>0.4596100278551532</v>
      </c>
      <c r="L345" s="18">
        <f>SUM(L321:L344)</f>
        <v>6164</v>
      </c>
      <c r="M345" s="44">
        <f>L345/E345</f>
        <v>0.34953218032322086</v>
      </c>
      <c r="N345" s="18">
        <f>SUM(N321:N344)</f>
        <v>6103</v>
      </c>
      <c r="O345" s="45">
        <f t="shared" ref="O345:O381" si="42">N345/E345</f>
        <v>0.34607314998582367</v>
      </c>
      <c r="P345" s="18">
        <f>SUM(P321:P344)</f>
        <v>0</v>
      </c>
      <c r="R345" s="38"/>
    </row>
    <row r="346" spans="1:18" ht="9.9499999999999993" customHeight="1" x14ac:dyDescent="0.3">
      <c r="A346" s="79" t="s">
        <v>140</v>
      </c>
      <c r="B346" s="79"/>
      <c r="C346" s="8"/>
      <c r="D346" s="13"/>
      <c r="E346" s="19"/>
      <c r="F346" s="14"/>
      <c r="G346" s="19"/>
      <c r="H346" s="22"/>
      <c r="I346" s="8"/>
      <c r="J346" s="19"/>
      <c r="K346" s="22"/>
      <c r="L346" s="8"/>
      <c r="M346" s="16"/>
      <c r="N346" s="8"/>
      <c r="O346" s="17"/>
      <c r="P346" s="8"/>
      <c r="R346" s="36"/>
    </row>
    <row r="347" spans="1:18" ht="9.9499999999999993" customHeight="1" x14ac:dyDescent="0.3">
      <c r="A347" s="29">
        <v>1</v>
      </c>
      <c r="B347" s="29" t="s">
        <v>141</v>
      </c>
      <c r="C347" s="8"/>
      <c r="D347" s="13"/>
      <c r="E347" s="19"/>
      <c r="F347" s="14"/>
      <c r="G347" s="19"/>
      <c r="H347" s="22"/>
      <c r="I347" s="8"/>
      <c r="J347" s="19"/>
      <c r="K347" s="22"/>
      <c r="L347" s="8"/>
      <c r="M347" s="16"/>
      <c r="N347" s="8"/>
      <c r="O347" s="17"/>
      <c r="P347" s="8"/>
      <c r="R347" s="36"/>
    </row>
    <row r="348" spans="1:18" ht="9.9499999999999993" customHeight="1" x14ac:dyDescent="0.3">
      <c r="A348" s="35"/>
      <c r="B348" s="35" t="s">
        <v>329</v>
      </c>
      <c r="C348" s="8">
        <v>15.37</v>
      </c>
      <c r="D348" s="13"/>
      <c r="E348" s="19"/>
      <c r="F348" s="14">
        <f t="shared" si="41"/>
        <v>0</v>
      </c>
      <c r="G348" s="19">
        <v>0</v>
      </c>
      <c r="H348" s="22">
        <v>0</v>
      </c>
      <c r="I348" s="8"/>
      <c r="J348" s="19">
        <v>0</v>
      </c>
      <c r="K348" s="22">
        <v>0</v>
      </c>
      <c r="L348" s="8">
        <v>0</v>
      </c>
      <c r="M348" s="16">
        <v>0</v>
      </c>
      <c r="N348" s="8">
        <v>0</v>
      </c>
      <c r="O348" s="17">
        <v>0</v>
      </c>
      <c r="P348" s="8"/>
      <c r="R348" s="36"/>
    </row>
    <row r="349" spans="1:18" ht="9.9499999999999993" customHeight="1" x14ac:dyDescent="0.3">
      <c r="A349" s="35"/>
      <c r="B349" s="35" t="s">
        <v>330</v>
      </c>
      <c r="C349" s="8">
        <v>39.26</v>
      </c>
      <c r="D349" s="13"/>
      <c r="E349" s="19"/>
      <c r="F349" s="14">
        <f t="shared" si="41"/>
        <v>0</v>
      </c>
      <c r="G349" s="19">
        <v>0</v>
      </c>
      <c r="H349" s="22">
        <v>0</v>
      </c>
      <c r="I349" s="8"/>
      <c r="J349" s="19">
        <v>0</v>
      </c>
      <c r="K349" s="22">
        <v>0</v>
      </c>
      <c r="L349" s="8">
        <v>0</v>
      </c>
      <c r="M349" s="16">
        <v>0</v>
      </c>
      <c r="N349" s="8">
        <v>0</v>
      </c>
      <c r="O349" s="17">
        <v>0</v>
      </c>
      <c r="P349" s="8"/>
      <c r="R349" s="36"/>
    </row>
    <row r="350" spans="1:18" s="9" customFormat="1" ht="9.9499999999999993" customHeight="1" x14ac:dyDescent="0.3">
      <c r="A350" s="29">
        <v>2</v>
      </c>
      <c r="B350" s="29" t="s">
        <v>142</v>
      </c>
      <c r="C350" s="8">
        <v>26.11</v>
      </c>
      <c r="D350" s="13">
        <v>200</v>
      </c>
      <c r="E350" s="19">
        <v>200</v>
      </c>
      <c r="F350" s="14">
        <f t="shared" si="41"/>
        <v>7.6599004212945232</v>
      </c>
      <c r="G350" s="19">
        <v>70</v>
      </c>
      <c r="H350" s="22">
        <v>0.35</v>
      </c>
      <c r="I350" s="8"/>
      <c r="J350" s="19">
        <v>41</v>
      </c>
      <c r="K350" s="22">
        <f>J350/G350</f>
        <v>0.58571428571428574</v>
      </c>
      <c r="L350" s="8">
        <v>70</v>
      </c>
      <c r="M350" s="16">
        <f t="shared" ref="M350:M375" si="43">L350/E350</f>
        <v>0.35</v>
      </c>
      <c r="N350" s="8">
        <v>70</v>
      </c>
      <c r="O350" s="17">
        <f>N350/E350</f>
        <v>0.35</v>
      </c>
      <c r="P350" s="8"/>
      <c r="R350" s="39"/>
    </row>
    <row r="351" spans="1:18" ht="9.9499999999999993" customHeight="1" x14ac:dyDescent="0.3">
      <c r="A351" s="29">
        <v>3</v>
      </c>
      <c r="B351" s="29" t="s">
        <v>143</v>
      </c>
      <c r="C351" s="8"/>
      <c r="D351" s="13"/>
      <c r="E351" s="19"/>
      <c r="F351" s="14"/>
      <c r="G351" s="19"/>
      <c r="H351" s="22"/>
      <c r="I351" s="8"/>
      <c r="J351" s="19"/>
      <c r="K351" s="22"/>
      <c r="L351" s="8"/>
      <c r="M351" s="16"/>
      <c r="N351" s="8"/>
      <c r="O351" s="17"/>
      <c r="P351" s="8"/>
      <c r="R351" s="36"/>
    </row>
    <row r="352" spans="1:18" ht="9.9499999999999993" customHeight="1" x14ac:dyDescent="0.3">
      <c r="A352" s="29"/>
      <c r="B352" s="29" t="s">
        <v>331</v>
      </c>
      <c r="C352" s="8">
        <v>37.22</v>
      </c>
      <c r="D352" s="13">
        <v>0</v>
      </c>
      <c r="E352" s="19">
        <v>0</v>
      </c>
      <c r="F352" s="14">
        <v>0</v>
      </c>
      <c r="G352" s="19">
        <v>0</v>
      </c>
      <c r="H352" s="22">
        <v>0</v>
      </c>
      <c r="I352" s="8"/>
      <c r="J352" s="19">
        <v>0</v>
      </c>
      <c r="K352" s="22">
        <v>0</v>
      </c>
      <c r="L352" s="8">
        <v>0</v>
      </c>
      <c r="M352" s="16">
        <v>0</v>
      </c>
      <c r="N352" s="8">
        <v>0</v>
      </c>
      <c r="O352" s="17">
        <v>0</v>
      </c>
      <c r="P352" s="8"/>
      <c r="R352" s="36"/>
    </row>
    <row r="353" spans="1:18" ht="9.9499999999999993" customHeight="1" x14ac:dyDescent="0.3">
      <c r="A353" s="66"/>
      <c r="B353" s="66" t="s">
        <v>143</v>
      </c>
      <c r="C353" s="8"/>
      <c r="D353" s="13"/>
      <c r="E353" s="19"/>
      <c r="F353" s="14"/>
      <c r="G353" s="19"/>
      <c r="H353" s="22"/>
      <c r="I353" s="8"/>
      <c r="J353" s="19"/>
      <c r="K353" s="22"/>
      <c r="L353" s="8"/>
      <c r="M353" s="16"/>
      <c r="N353" s="8"/>
      <c r="O353" s="17"/>
      <c r="P353" s="8"/>
      <c r="R353" s="36"/>
    </row>
    <row r="354" spans="1:18" ht="9.9499999999999993" customHeight="1" x14ac:dyDescent="0.3">
      <c r="A354" s="29"/>
      <c r="B354" s="29" t="s">
        <v>252</v>
      </c>
      <c r="C354" s="8">
        <v>31.33</v>
      </c>
      <c r="D354" s="13">
        <v>0</v>
      </c>
      <c r="E354" s="19">
        <v>0</v>
      </c>
      <c r="F354" s="14">
        <v>0</v>
      </c>
      <c r="G354" s="19">
        <v>0</v>
      </c>
      <c r="H354" s="22">
        <v>0</v>
      </c>
      <c r="I354" s="8"/>
      <c r="J354" s="19">
        <v>0</v>
      </c>
      <c r="K354" s="22">
        <v>0</v>
      </c>
      <c r="L354" s="8">
        <v>0</v>
      </c>
      <c r="M354" s="16">
        <v>0</v>
      </c>
      <c r="N354" s="8">
        <v>0</v>
      </c>
      <c r="O354" s="17">
        <v>0</v>
      </c>
      <c r="P354" s="8"/>
      <c r="R354" s="36"/>
    </row>
    <row r="355" spans="1:18" ht="9.9499999999999993" customHeight="1" x14ac:dyDescent="0.3">
      <c r="A355" s="66"/>
      <c r="B355" s="66" t="s">
        <v>143</v>
      </c>
      <c r="C355" s="8"/>
      <c r="D355" s="13"/>
      <c r="E355" s="19"/>
      <c r="F355" s="14"/>
      <c r="G355" s="19"/>
      <c r="H355" s="22"/>
      <c r="I355" s="8"/>
      <c r="J355" s="19"/>
      <c r="K355" s="22"/>
      <c r="L355" s="8"/>
      <c r="M355" s="16"/>
      <c r="N355" s="8"/>
      <c r="O355" s="17"/>
      <c r="P355" s="8"/>
      <c r="R355" s="36"/>
    </row>
    <row r="356" spans="1:18" s="9" customFormat="1" ht="9.9499999999999993" customHeight="1" x14ac:dyDescent="0.3">
      <c r="A356" s="29"/>
      <c r="B356" s="29" t="s">
        <v>332</v>
      </c>
      <c r="C356" s="8">
        <v>42.38</v>
      </c>
      <c r="D356" s="20">
        <v>0</v>
      </c>
      <c r="E356" s="19">
        <v>0</v>
      </c>
      <c r="F356" s="14">
        <v>0</v>
      </c>
      <c r="G356" s="19">
        <v>0</v>
      </c>
      <c r="H356" s="22">
        <v>0</v>
      </c>
      <c r="I356" s="8"/>
      <c r="J356" s="19">
        <v>0</v>
      </c>
      <c r="K356" s="22">
        <v>0</v>
      </c>
      <c r="L356" s="8">
        <v>0</v>
      </c>
      <c r="M356" s="16">
        <v>0</v>
      </c>
      <c r="N356" s="8">
        <v>0</v>
      </c>
      <c r="O356" s="17">
        <v>0</v>
      </c>
      <c r="P356" s="8"/>
      <c r="R356" s="37"/>
    </row>
    <row r="357" spans="1:18" s="9" customFormat="1" ht="9.9499999999999993" customHeight="1" x14ac:dyDescent="0.3">
      <c r="A357" s="29">
        <v>4</v>
      </c>
      <c r="B357" s="29" t="s">
        <v>144</v>
      </c>
      <c r="C357" s="8">
        <v>12.3</v>
      </c>
      <c r="D357" s="13">
        <v>0</v>
      </c>
      <c r="E357" s="19">
        <v>0</v>
      </c>
      <c r="F357" s="14">
        <f t="shared" si="41"/>
        <v>0</v>
      </c>
      <c r="G357" s="19">
        <v>0</v>
      </c>
      <c r="H357" s="22">
        <v>0</v>
      </c>
      <c r="I357" s="8"/>
      <c r="J357" s="19">
        <v>0</v>
      </c>
      <c r="K357" s="22">
        <v>0</v>
      </c>
      <c r="L357" s="8">
        <v>0</v>
      </c>
      <c r="M357" s="16">
        <v>0</v>
      </c>
      <c r="N357" s="8">
        <v>0</v>
      </c>
      <c r="O357" s="17">
        <v>0</v>
      </c>
      <c r="P357" s="8"/>
      <c r="R357" s="37"/>
    </row>
    <row r="358" spans="1:18" ht="9.9499999999999993" customHeight="1" x14ac:dyDescent="0.3">
      <c r="A358" s="29">
        <v>5</v>
      </c>
      <c r="B358" s="29" t="s">
        <v>145</v>
      </c>
      <c r="C358" s="8"/>
      <c r="D358" s="13"/>
      <c r="E358" s="19"/>
      <c r="F358" s="14"/>
      <c r="G358" s="19"/>
      <c r="H358" s="22"/>
      <c r="I358" s="8"/>
      <c r="J358" s="19"/>
      <c r="K358" s="22"/>
      <c r="L358" s="8"/>
      <c r="M358" s="16"/>
      <c r="N358" s="8"/>
      <c r="O358" s="17"/>
      <c r="P358" s="8"/>
      <c r="R358" s="36"/>
    </row>
    <row r="359" spans="1:18" s="9" customFormat="1" ht="9.9499999999999993" customHeight="1" x14ac:dyDescent="0.3">
      <c r="A359" s="29"/>
      <c r="B359" s="29" t="s">
        <v>333</v>
      </c>
      <c r="C359" s="8">
        <v>225.75</v>
      </c>
      <c r="D359" s="20">
        <v>1257</v>
      </c>
      <c r="E359" s="19">
        <v>1257</v>
      </c>
      <c r="F359" s="14">
        <f t="shared" si="41"/>
        <v>5.5681063122923584</v>
      </c>
      <c r="G359" s="19">
        <v>439</v>
      </c>
      <c r="H359" s="22">
        <v>0.34924423229912488</v>
      </c>
      <c r="I359" s="8"/>
      <c r="J359" s="19">
        <v>285</v>
      </c>
      <c r="K359" s="22">
        <f>J359/G359</f>
        <v>0.64920273348519364</v>
      </c>
      <c r="L359" s="8">
        <v>439</v>
      </c>
      <c r="M359" s="16">
        <f t="shared" si="43"/>
        <v>0.34924423229912488</v>
      </c>
      <c r="N359" s="8">
        <v>439</v>
      </c>
      <c r="O359" s="17">
        <f t="shared" si="42"/>
        <v>0.34924423229912488</v>
      </c>
      <c r="P359" s="8"/>
      <c r="R359" s="37"/>
    </row>
    <row r="360" spans="1:18" s="9" customFormat="1" ht="9.9499999999999993" customHeight="1" x14ac:dyDescent="0.3">
      <c r="A360" s="29">
        <v>6</v>
      </c>
      <c r="B360" s="29" t="s">
        <v>146</v>
      </c>
      <c r="C360" s="8"/>
      <c r="D360" s="13"/>
      <c r="E360" s="19"/>
      <c r="F360" s="14"/>
      <c r="G360" s="19"/>
      <c r="H360" s="22"/>
      <c r="I360" s="8"/>
      <c r="J360" s="19"/>
      <c r="K360" s="22"/>
      <c r="L360" s="8"/>
      <c r="M360" s="16"/>
      <c r="N360" s="8"/>
      <c r="O360" s="17"/>
      <c r="P360" s="8"/>
      <c r="R360" s="37"/>
    </row>
    <row r="361" spans="1:18" s="9" customFormat="1" ht="9.9499999999999993" customHeight="1" x14ac:dyDescent="0.3">
      <c r="A361" s="29"/>
      <c r="B361" s="29" t="s">
        <v>334</v>
      </c>
      <c r="C361" s="8">
        <v>25.28</v>
      </c>
      <c r="D361" s="20">
        <v>76</v>
      </c>
      <c r="E361" s="19">
        <v>76</v>
      </c>
      <c r="F361" s="14">
        <f t="shared" si="41"/>
        <v>3.0063291139240507</v>
      </c>
      <c r="G361" s="19">
        <v>25</v>
      </c>
      <c r="H361" s="22">
        <v>0.32894736842105265</v>
      </c>
      <c r="I361" s="8"/>
      <c r="J361" s="19">
        <v>12</v>
      </c>
      <c r="K361" s="22">
        <f t="shared" ref="K361:K364" si="44">J361/G361</f>
        <v>0.48</v>
      </c>
      <c r="L361" s="8">
        <v>26</v>
      </c>
      <c r="M361" s="16">
        <v>0.35</v>
      </c>
      <c r="N361" s="8">
        <v>25</v>
      </c>
      <c r="O361" s="17">
        <f t="shared" si="42"/>
        <v>0.32894736842105265</v>
      </c>
      <c r="P361" s="8"/>
      <c r="R361" s="37"/>
    </row>
    <row r="362" spans="1:18" ht="9.9499999999999993" customHeight="1" x14ac:dyDescent="0.3">
      <c r="A362" s="29"/>
      <c r="B362" s="29" t="s">
        <v>335</v>
      </c>
      <c r="C362" s="8">
        <v>144.30000000000001</v>
      </c>
      <c r="D362" s="23">
        <v>118</v>
      </c>
      <c r="E362" s="19">
        <v>118</v>
      </c>
      <c r="F362" s="14">
        <f t="shared" si="41"/>
        <v>0.81774081774081764</v>
      </c>
      <c r="G362" s="8">
        <v>41</v>
      </c>
      <c r="H362" s="17">
        <v>0.34745762711864409</v>
      </c>
      <c r="I362" s="8">
        <v>11</v>
      </c>
      <c r="J362" s="19">
        <v>20</v>
      </c>
      <c r="K362" s="22">
        <f t="shared" si="44"/>
        <v>0.48780487804878048</v>
      </c>
      <c r="L362" s="8">
        <v>41</v>
      </c>
      <c r="M362" s="16">
        <f t="shared" si="43"/>
        <v>0.34745762711864409</v>
      </c>
      <c r="N362" s="8">
        <v>41</v>
      </c>
      <c r="O362" s="17">
        <f t="shared" si="42"/>
        <v>0.34745762711864409</v>
      </c>
      <c r="P362" s="8">
        <v>11</v>
      </c>
      <c r="R362" s="36"/>
    </row>
    <row r="363" spans="1:18" ht="9.9499999999999993" customHeight="1" x14ac:dyDescent="0.3">
      <c r="A363" s="29"/>
      <c r="B363" s="29" t="s">
        <v>336</v>
      </c>
      <c r="C363" s="8">
        <v>48.14</v>
      </c>
      <c r="D363" s="7">
        <v>150</v>
      </c>
      <c r="E363" s="19">
        <v>150</v>
      </c>
      <c r="F363" s="14">
        <f t="shared" si="41"/>
        <v>3.1159119235562942</v>
      </c>
      <c r="G363" s="8">
        <v>50</v>
      </c>
      <c r="H363" s="17">
        <v>0.33333333333333331</v>
      </c>
      <c r="I363" s="8"/>
      <c r="J363" s="19">
        <v>25</v>
      </c>
      <c r="K363" s="22">
        <f t="shared" si="44"/>
        <v>0.5</v>
      </c>
      <c r="L363" s="8">
        <v>52</v>
      </c>
      <c r="M363" s="16">
        <f t="shared" si="43"/>
        <v>0.34666666666666668</v>
      </c>
      <c r="N363" s="8">
        <v>50</v>
      </c>
      <c r="O363" s="17">
        <f t="shared" si="42"/>
        <v>0.33333333333333331</v>
      </c>
      <c r="P363" s="8"/>
      <c r="R363" s="36"/>
    </row>
    <row r="364" spans="1:18" s="9" customFormat="1" ht="9.9499999999999993" customHeight="1" x14ac:dyDescent="0.3">
      <c r="A364" s="29"/>
      <c r="B364" s="29" t="s">
        <v>337</v>
      </c>
      <c r="C364" s="8">
        <v>15.54</v>
      </c>
      <c r="D364" s="7">
        <v>73</v>
      </c>
      <c r="E364" s="19">
        <v>73</v>
      </c>
      <c r="F364" s="14">
        <f t="shared" si="41"/>
        <v>4.6975546975546978</v>
      </c>
      <c r="G364" s="19">
        <v>25</v>
      </c>
      <c r="H364" s="22">
        <v>0.34246575342465752</v>
      </c>
      <c r="I364" s="8"/>
      <c r="J364" s="19">
        <v>13</v>
      </c>
      <c r="K364" s="22">
        <f t="shared" si="44"/>
        <v>0.52</v>
      </c>
      <c r="L364" s="8">
        <v>25</v>
      </c>
      <c r="M364" s="16">
        <v>0.35</v>
      </c>
      <c r="N364" s="8">
        <v>25</v>
      </c>
      <c r="O364" s="17">
        <f t="shared" si="42"/>
        <v>0.34246575342465752</v>
      </c>
      <c r="P364" s="8"/>
      <c r="R364" s="37"/>
    </row>
    <row r="365" spans="1:18" s="9" customFormat="1" ht="9.9499999999999993" customHeight="1" x14ac:dyDescent="0.3">
      <c r="A365" s="29">
        <v>7</v>
      </c>
      <c r="B365" s="29" t="s">
        <v>147</v>
      </c>
      <c r="C365" s="8"/>
      <c r="D365" s="7"/>
      <c r="E365" s="19"/>
      <c r="F365" s="14"/>
      <c r="G365" s="19"/>
      <c r="H365" s="22"/>
      <c r="I365" s="8"/>
      <c r="J365" s="19"/>
      <c r="K365" s="22"/>
      <c r="L365" s="8"/>
      <c r="M365" s="16"/>
      <c r="N365" s="8"/>
      <c r="O365" s="17"/>
      <c r="P365" s="8"/>
      <c r="R365" s="37"/>
    </row>
    <row r="366" spans="1:18" s="9" customFormat="1" ht="9.9499999999999993" customHeight="1" x14ac:dyDescent="0.3">
      <c r="A366" s="29"/>
      <c r="B366" s="29" t="s">
        <v>268</v>
      </c>
      <c r="C366" s="8">
        <v>65.569999999999993</v>
      </c>
      <c r="D366" s="7">
        <v>365</v>
      </c>
      <c r="E366" s="19">
        <v>365</v>
      </c>
      <c r="F366" s="14">
        <f t="shared" si="41"/>
        <v>5.5665700777794731</v>
      </c>
      <c r="G366" s="19">
        <v>127</v>
      </c>
      <c r="H366" s="22">
        <v>0.34794520547945207</v>
      </c>
      <c r="I366" s="8"/>
      <c r="J366" s="19">
        <v>85</v>
      </c>
      <c r="K366" s="22">
        <f>J366/G366</f>
        <v>0.6692913385826772</v>
      </c>
      <c r="L366" s="8">
        <v>127</v>
      </c>
      <c r="M366" s="16">
        <f t="shared" si="43"/>
        <v>0.34794520547945207</v>
      </c>
      <c r="N366" s="8">
        <v>127</v>
      </c>
      <c r="O366" s="17">
        <f t="shared" si="42"/>
        <v>0.34794520547945207</v>
      </c>
      <c r="P366" s="8"/>
      <c r="R366" s="37"/>
    </row>
    <row r="367" spans="1:18" s="9" customFormat="1" ht="9.9499999999999993" customHeight="1" x14ac:dyDescent="0.3">
      <c r="A367" s="29"/>
      <c r="B367" s="29" t="s">
        <v>338</v>
      </c>
      <c r="C367" s="8">
        <v>212.69</v>
      </c>
      <c r="D367" s="7">
        <v>1136</v>
      </c>
      <c r="E367" s="19">
        <v>1136</v>
      </c>
      <c r="F367" s="14">
        <f t="shared" si="41"/>
        <v>5.3411067751187176</v>
      </c>
      <c r="G367" s="19">
        <v>397</v>
      </c>
      <c r="H367" s="22">
        <v>0.3494718309859155</v>
      </c>
      <c r="I367" s="8"/>
      <c r="J367" s="19">
        <v>169</v>
      </c>
      <c r="K367" s="22">
        <f>J367/G367</f>
        <v>0.4256926952141058</v>
      </c>
      <c r="L367" s="8">
        <v>397</v>
      </c>
      <c r="M367" s="16">
        <f t="shared" si="43"/>
        <v>0.3494718309859155</v>
      </c>
      <c r="N367" s="8">
        <v>397</v>
      </c>
      <c r="O367" s="17">
        <f t="shared" si="42"/>
        <v>0.3494718309859155</v>
      </c>
      <c r="P367" s="8"/>
      <c r="R367" s="37"/>
    </row>
    <row r="368" spans="1:18" s="9" customFormat="1" ht="9.9499999999999993" customHeight="1" x14ac:dyDescent="0.3">
      <c r="A368" s="29"/>
      <c r="B368" s="29" t="s">
        <v>339</v>
      </c>
      <c r="C368" s="8">
        <v>1019.38</v>
      </c>
      <c r="D368" s="7">
        <v>6902</v>
      </c>
      <c r="E368" s="19">
        <v>6902</v>
      </c>
      <c r="F368" s="14">
        <f t="shared" si="41"/>
        <v>6.7707822401852109</v>
      </c>
      <c r="G368" s="19">
        <v>2415</v>
      </c>
      <c r="H368" s="22">
        <v>0.34989858012170383</v>
      </c>
      <c r="I368" s="8">
        <v>25</v>
      </c>
      <c r="J368" s="19">
        <v>1123</v>
      </c>
      <c r="K368" s="22">
        <f>J368/G368</f>
        <v>0.46501035196687368</v>
      </c>
      <c r="L368" s="8">
        <v>2415</v>
      </c>
      <c r="M368" s="16">
        <f t="shared" si="43"/>
        <v>0.34989858012170383</v>
      </c>
      <c r="N368" s="8">
        <v>2415</v>
      </c>
      <c r="O368" s="17">
        <f t="shared" si="42"/>
        <v>0.34989858012170383</v>
      </c>
      <c r="P368" s="8">
        <v>25</v>
      </c>
      <c r="R368" s="37"/>
    </row>
    <row r="369" spans="1:18" s="9" customFormat="1" ht="9.9499999999999993" customHeight="1" x14ac:dyDescent="0.3">
      <c r="A369" s="29">
        <v>8</v>
      </c>
      <c r="B369" s="29" t="s">
        <v>148</v>
      </c>
      <c r="C369" s="8">
        <v>31.65</v>
      </c>
      <c r="D369" s="7">
        <v>0</v>
      </c>
      <c r="E369" s="19">
        <v>0</v>
      </c>
      <c r="F369" s="14">
        <f t="shared" si="41"/>
        <v>0</v>
      </c>
      <c r="G369" s="19">
        <v>0</v>
      </c>
      <c r="H369" s="22">
        <v>0</v>
      </c>
      <c r="I369" s="8"/>
      <c r="J369" s="19">
        <v>0</v>
      </c>
      <c r="K369" s="22">
        <v>0</v>
      </c>
      <c r="L369" s="8">
        <v>0</v>
      </c>
      <c r="M369" s="16">
        <v>0</v>
      </c>
      <c r="N369" s="8">
        <v>0</v>
      </c>
      <c r="O369" s="17">
        <v>0</v>
      </c>
      <c r="P369" s="8"/>
      <c r="R369" s="37"/>
    </row>
    <row r="370" spans="1:18" s="9" customFormat="1" ht="9.9499999999999993" customHeight="1" x14ac:dyDescent="0.3">
      <c r="A370" s="29">
        <v>9</v>
      </c>
      <c r="B370" s="29" t="s">
        <v>149</v>
      </c>
      <c r="C370" s="8"/>
      <c r="D370" s="7"/>
      <c r="E370" s="19"/>
      <c r="F370" s="14"/>
      <c r="G370" s="19"/>
      <c r="H370" s="22"/>
      <c r="I370" s="8"/>
      <c r="J370" s="19"/>
      <c r="K370" s="22"/>
      <c r="L370" s="8"/>
      <c r="M370" s="16"/>
      <c r="N370" s="8"/>
      <c r="O370" s="17"/>
      <c r="P370" s="8"/>
      <c r="R370" s="37"/>
    </row>
    <row r="371" spans="1:18" s="9" customFormat="1" ht="9.9499999999999993" customHeight="1" x14ac:dyDescent="0.3">
      <c r="A371" s="29"/>
      <c r="B371" s="29" t="s">
        <v>340</v>
      </c>
      <c r="C371" s="8">
        <v>238.47</v>
      </c>
      <c r="D371" s="7">
        <v>934</v>
      </c>
      <c r="E371" s="19">
        <v>934</v>
      </c>
      <c r="F371" s="14">
        <f t="shared" si="41"/>
        <v>3.9166352161697486</v>
      </c>
      <c r="G371" s="19">
        <v>326</v>
      </c>
      <c r="H371" s="22">
        <v>0.34903640256959317</v>
      </c>
      <c r="I371" s="8"/>
      <c r="J371" s="19">
        <v>180</v>
      </c>
      <c r="K371" s="22">
        <f t="shared" ref="K371:K374" si="45">J371/G371</f>
        <v>0.55214723926380371</v>
      </c>
      <c r="L371" s="8">
        <v>326</v>
      </c>
      <c r="M371" s="16">
        <f t="shared" si="43"/>
        <v>0.34903640256959317</v>
      </c>
      <c r="N371" s="8">
        <v>326</v>
      </c>
      <c r="O371" s="17">
        <f t="shared" si="42"/>
        <v>0.34903640256959317</v>
      </c>
      <c r="P371" s="8"/>
      <c r="R371" s="37"/>
    </row>
    <row r="372" spans="1:18" s="9" customFormat="1" ht="9.9499999999999993" customHeight="1" x14ac:dyDescent="0.3">
      <c r="A372" s="29"/>
      <c r="B372" s="29" t="s">
        <v>336</v>
      </c>
      <c r="C372" s="8">
        <v>49.5</v>
      </c>
      <c r="D372" s="7">
        <v>197</v>
      </c>
      <c r="E372" s="19">
        <v>197</v>
      </c>
      <c r="F372" s="14">
        <f t="shared" si="41"/>
        <v>3.9797979797979797</v>
      </c>
      <c r="G372" s="19">
        <v>68</v>
      </c>
      <c r="H372" s="22">
        <v>0.34517766497461927</v>
      </c>
      <c r="I372" s="8"/>
      <c r="J372" s="19">
        <v>32</v>
      </c>
      <c r="K372" s="22">
        <f t="shared" si="45"/>
        <v>0.47058823529411764</v>
      </c>
      <c r="L372" s="8">
        <v>68</v>
      </c>
      <c r="M372" s="16">
        <f t="shared" si="43"/>
        <v>0.34517766497461927</v>
      </c>
      <c r="N372" s="8">
        <v>68</v>
      </c>
      <c r="O372" s="17">
        <f t="shared" si="42"/>
        <v>0.34517766497461927</v>
      </c>
      <c r="P372" s="8"/>
      <c r="R372" s="37"/>
    </row>
    <row r="373" spans="1:18" ht="9.9499999999999993" customHeight="1" x14ac:dyDescent="0.3">
      <c r="A373" s="29"/>
      <c r="B373" s="29" t="s">
        <v>341</v>
      </c>
      <c r="C373" s="8">
        <v>95.7</v>
      </c>
      <c r="D373" s="7">
        <v>493</v>
      </c>
      <c r="E373" s="19">
        <v>493</v>
      </c>
      <c r="F373" s="14">
        <f t="shared" si="41"/>
        <v>5.1515151515151514</v>
      </c>
      <c r="G373" s="19">
        <v>172</v>
      </c>
      <c r="H373" s="22">
        <v>0.34888438133874239</v>
      </c>
      <c r="I373" s="8"/>
      <c r="J373" s="19">
        <v>90</v>
      </c>
      <c r="K373" s="22">
        <f t="shared" si="45"/>
        <v>0.52325581395348841</v>
      </c>
      <c r="L373" s="8">
        <v>172</v>
      </c>
      <c r="M373" s="16">
        <f t="shared" si="43"/>
        <v>0.34888438133874239</v>
      </c>
      <c r="N373" s="8">
        <v>172</v>
      </c>
      <c r="O373" s="17">
        <f t="shared" si="42"/>
        <v>0.34888438133874239</v>
      </c>
      <c r="P373" s="8"/>
      <c r="R373" s="36"/>
    </row>
    <row r="374" spans="1:18" ht="9.9499999999999993" customHeight="1" x14ac:dyDescent="0.3">
      <c r="A374" s="29"/>
      <c r="B374" s="29" t="s">
        <v>342</v>
      </c>
      <c r="C374" s="8">
        <v>151.19999999999999</v>
      </c>
      <c r="D374" s="7">
        <v>394</v>
      </c>
      <c r="E374" s="19">
        <v>394</v>
      </c>
      <c r="F374" s="14">
        <f t="shared" si="41"/>
        <v>2.605820105820106</v>
      </c>
      <c r="G374" s="19">
        <v>137</v>
      </c>
      <c r="H374" s="22">
        <v>0.34771573604060912</v>
      </c>
      <c r="I374" s="8"/>
      <c r="J374" s="19">
        <v>70</v>
      </c>
      <c r="K374" s="22">
        <f t="shared" si="45"/>
        <v>0.51094890510948909</v>
      </c>
      <c r="L374" s="8">
        <v>137</v>
      </c>
      <c r="M374" s="16">
        <f t="shared" si="43"/>
        <v>0.34771573604060912</v>
      </c>
      <c r="N374" s="8">
        <v>137</v>
      </c>
      <c r="O374" s="17">
        <f t="shared" si="42"/>
        <v>0.34771573604060912</v>
      </c>
      <c r="P374" s="8"/>
      <c r="R374" s="36"/>
    </row>
    <row r="375" spans="1:18" ht="9.9499999999999993" customHeight="1" x14ac:dyDescent="0.3">
      <c r="A375" s="29">
        <v>10</v>
      </c>
      <c r="B375" s="29" t="s">
        <v>150</v>
      </c>
      <c r="C375" s="8">
        <v>38.04</v>
      </c>
      <c r="D375" s="7">
        <v>1</v>
      </c>
      <c r="E375" s="19">
        <v>1</v>
      </c>
      <c r="F375" s="14">
        <f t="shared" si="41"/>
        <v>2.6288117770767613E-2</v>
      </c>
      <c r="G375" s="19">
        <v>0</v>
      </c>
      <c r="H375" s="22">
        <v>0</v>
      </c>
      <c r="I375" s="8"/>
      <c r="J375" s="19">
        <v>0</v>
      </c>
      <c r="K375" s="22">
        <v>0</v>
      </c>
      <c r="L375" s="8">
        <v>0</v>
      </c>
      <c r="M375" s="16">
        <f t="shared" si="43"/>
        <v>0</v>
      </c>
      <c r="N375" s="8">
        <v>0</v>
      </c>
      <c r="O375" s="17">
        <f t="shared" si="42"/>
        <v>0</v>
      </c>
      <c r="P375" s="8"/>
      <c r="R375" s="36"/>
    </row>
    <row r="376" spans="1:18" ht="9.75" customHeight="1" x14ac:dyDescent="0.3">
      <c r="A376" s="29"/>
      <c r="B376" s="29" t="s">
        <v>19</v>
      </c>
      <c r="C376" s="8"/>
      <c r="D376" s="24"/>
      <c r="E376" s="19"/>
      <c r="F376" s="14"/>
      <c r="G376" s="19"/>
      <c r="H376" s="22"/>
      <c r="I376" s="8"/>
      <c r="J376" s="19"/>
      <c r="K376" s="22"/>
      <c r="L376" s="8"/>
      <c r="M376" s="16"/>
      <c r="N376" s="8"/>
      <c r="O376" s="17"/>
      <c r="P376" s="8"/>
      <c r="R376" s="36"/>
    </row>
    <row r="377" spans="1:18" ht="9.75" customHeight="1" x14ac:dyDescent="0.3">
      <c r="A377" s="62">
        <v>11</v>
      </c>
      <c r="B377" s="62" t="s">
        <v>201</v>
      </c>
      <c r="C377" s="8">
        <v>156.69999999999999</v>
      </c>
      <c r="D377" s="24">
        <v>0</v>
      </c>
      <c r="E377" s="19">
        <v>0</v>
      </c>
      <c r="F377" s="14"/>
      <c r="G377" s="19">
        <v>0</v>
      </c>
      <c r="H377" s="22">
        <v>0</v>
      </c>
      <c r="I377" s="8"/>
      <c r="J377" s="19">
        <v>0</v>
      </c>
      <c r="K377" s="22">
        <v>0</v>
      </c>
      <c r="L377" s="8">
        <v>0</v>
      </c>
      <c r="M377" s="16">
        <v>0</v>
      </c>
      <c r="N377" s="8">
        <v>0</v>
      </c>
      <c r="O377" s="17">
        <v>0</v>
      </c>
      <c r="P377" s="8"/>
      <c r="R377" s="36"/>
    </row>
    <row r="378" spans="1:18" ht="9.75" customHeight="1" x14ac:dyDescent="0.3">
      <c r="A378" s="62">
        <v>12</v>
      </c>
      <c r="B378" s="62" t="s">
        <v>200</v>
      </c>
      <c r="C378" s="8">
        <v>17.29</v>
      </c>
      <c r="D378" s="24">
        <v>0</v>
      </c>
      <c r="E378" s="19">
        <v>0</v>
      </c>
      <c r="F378" s="14"/>
      <c r="G378" s="19">
        <v>0</v>
      </c>
      <c r="H378" s="22">
        <v>0</v>
      </c>
      <c r="I378" s="8"/>
      <c r="J378" s="19">
        <v>0</v>
      </c>
      <c r="K378" s="22">
        <v>0</v>
      </c>
      <c r="L378" s="8">
        <v>0</v>
      </c>
      <c r="M378" s="16">
        <v>0</v>
      </c>
      <c r="N378" s="8">
        <v>0</v>
      </c>
      <c r="O378" s="17">
        <v>0</v>
      </c>
      <c r="P378" s="8"/>
      <c r="R378" s="36"/>
    </row>
    <row r="379" spans="1:18" ht="56.25" customHeight="1" x14ac:dyDescent="0.3">
      <c r="A379" s="29">
        <v>13</v>
      </c>
      <c r="B379" s="29" t="s">
        <v>159</v>
      </c>
      <c r="C379" s="8"/>
      <c r="D379" s="24"/>
      <c r="E379" s="19"/>
      <c r="F379" s="14"/>
      <c r="G379" s="19"/>
      <c r="H379" s="22"/>
      <c r="I379" s="8">
        <v>36</v>
      </c>
      <c r="J379" s="19">
        <v>33</v>
      </c>
      <c r="K379" s="44"/>
      <c r="L379" s="8"/>
      <c r="M379" s="16"/>
      <c r="N379" s="8"/>
      <c r="O379" s="17"/>
      <c r="P379" s="8">
        <v>36</v>
      </c>
      <c r="R379" s="36"/>
    </row>
    <row r="380" spans="1:18" s="26" customFormat="1" ht="9.9499999999999993" customHeight="1" x14ac:dyDescent="0.3">
      <c r="A380" s="91" t="s">
        <v>151</v>
      </c>
      <c r="B380" s="91"/>
      <c r="C380" s="25">
        <f>SUM(C378,C377,C375,C374,C373,C372,C371,C369,C368,C367,C366,C364,C363,C362,C361,C359,C357,C356,C354,C352,C350,C349,C348)</f>
        <v>2739.1700000000005</v>
      </c>
      <c r="D380" s="64">
        <f>SUM(D378,D377,D375,D374,D373,D372,D371,D369,D368,D367,D366,D364,D363,D362,D361,D359,D357,D356,D354,D352,D350,D349,D348)</f>
        <v>12296</v>
      </c>
      <c r="E380" s="4">
        <f>SUM(E347:E379)</f>
        <v>12296</v>
      </c>
      <c r="F380" s="43">
        <f>E380/C380</f>
        <v>4.4889510326120678</v>
      </c>
      <c r="G380" s="4">
        <f>SUM(G347:G379)</f>
        <v>4292</v>
      </c>
      <c r="H380" s="44">
        <v>0.34905660377358488</v>
      </c>
      <c r="I380" s="18">
        <v>36</v>
      </c>
      <c r="J380" s="4">
        <f>SUM(J347:J379)</f>
        <v>2178</v>
      </c>
      <c r="K380" s="44">
        <f>J380/G380</f>
        <v>0.50745573159366264</v>
      </c>
      <c r="L380" s="18">
        <f>SUM(L347:L379)</f>
        <v>4295</v>
      </c>
      <c r="M380" s="44">
        <f>L380/E380</f>
        <v>0.34930058555627846</v>
      </c>
      <c r="N380" s="18">
        <f>SUM(N347:N379)</f>
        <v>4292</v>
      </c>
      <c r="O380" s="45">
        <f t="shared" si="42"/>
        <v>0.34905660377358488</v>
      </c>
      <c r="P380" s="18">
        <f>SUM(P347:P376)</f>
        <v>36</v>
      </c>
      <c r="R380" s="38"/>
    </row>
    <row r="381" spans="1:18" s="26" customFormat="1" ht="9.9499999999999993" customHeight="1" x14ac:dyDescent="0.3">
      <c r="A381" s="91" t="s">
        <v>152</v>
      </c>
      <c r="B381" s="91"/>
      <c r="C381" s="25">
        <f>SUM(C380,C345,C318,C279,C266,C252,C223,C214,C192,C168,C128,C118,C112,C80,C62,C57,C23)</f>
        <v>71879.92</v>
      </c>
      <c r="D381" s="64">
        <f>SUM(D380,D345,D318,D279,D266,D252,D223,D214,D192,D168,D128,D118,D112,D80,D62,D57,D23)</f>
        <v>205701</v>
      </c>
      <c r="E381" s="6">
        <f>SUM(E380,E345,E318,E279,E266,E252,E223,E214,E192,E168,E128,E118,E112,E80,E62,E57,E23)</f>
        <v>205701</v>
      </c>
      <c r="F381" s="43">
        <f>E381/C381</f>
        <v>2.8617310648091987</v>
      </c>
      <c r="G381" s="6">
        <f>SUM(G380,G345,G318,G279,G266,G252,G223,G214,G192,G168,G128,G118,G112,G80,G62,G57,G23)</f>
        <v>63408</v>
      </c>
      <c r="H381" s="44">
        <v>0.30825324135517085</v>
      </c>
      <c r="I381" s="6">
        <v>1230</v>
      </c>
      <c r="J381" s="6">
        <f>SUM(J380,J345,J318,J279,J266,J252,J223,J214,J192,J168,J128,J118,J112,J80,J62,J57,J23)</f>
        <v>28809</v>
      </c>
      <c r="K381" s="44">
        <f>J381/G381</f>
        <v>0.45434330052990157</v>
      </c>
      <c r="L381" s="6">
        <f>SUM(L380,L345,L318,L279,L266,L252,L223,L214,L192,L168,L128,L118,L112,L80,L62,L57,L23)</f>
        <v>71865</v>
      </c>
      <c r="M381" s="44">
        <f>L381/E381</f>
        <v>0.34936631324106349</v>
      </c>
      <c r="N381" s="6">
        <f>SUM(N380,N345,N318,N279,N266,N252,N223,N214,N192,N168,N128,N118,N112,N80,N62,N57,N23)</f>
        <v>63408</v>
      </c>
      <c r="O381" s="45">
        <f t="shared" si="42"/>
        <v>0.30825324135517085</v>
      </c>
      <c r="P381" s="6">
        <f>SUM(P380,P345,P318,P279,P266,P252,P223,P214,P192,P168,P128,P118,P112,P80,P62,P57,P23)</f>
        <v>1230</v>
      </c>
      <c r="R381" s="38"/>
    </row>
    <row r="382" spans="1:18" x14ac:dyDescent="0.3">
      <c r="K382" s="52"/>
      <c r="L382" s="3"/>
      <c r="M382" s="52"/>
      <c r="N382" s="3"/>
      <c r="O382" s="3"/>
      <c r="P382" s="3"/>
    </row>
    <row r="383" spans="1:18" s="27" customFormat="1" ht="15.75" customHeight="1" x14ac:dyDescent="0.25">
      <c r="B383" s="92" t="s">
        <v>169</v>
      </c>
      <c r="C383" s="92"/>
      <c r="D383" s="92"/>
      <c r="E383" s="92"/>
      <c r="F383" s="92"/>
      <c r="G383" s="92"/>
      <c r="J383" s="56"/>
      <c r="K383" s="58"/>
      <c r="L383" s="59"/>
      <c r="M383" s="58"/>
      <c r="N383" s="59"/>
      <c r="O383" s="59"/>
      <c r="P383" s="59"/>
    </row>
    <row r="384" spans="1:18" s="27" customFormat="1" ht="32.25" customHeight="1" x14ac:dyDescent="0.25">
      <c r="B384" s="92"/>
      <c r="C384" s="92"/>
      <c r="D384" s="92"/>
      <c r="E384" s="92"/>
      <c r="F384" s="92"/>
      <c r="G384" s="92"/>
      <c r="J384" s="56"/>
      <c r="K384" s="88" t="s">
        <v>170</v>
      </c>
      <c r="L384" s="88"/>
      <c r="M384" s="88"/>
      <c r="N384" s="57"/>
      <c r="O384" s="89">
        <v>44977</v>
      </c>
      <c r="P384" s="90"/>
    </row>
  </sheetData>
  <mergeCells count="66">
    <mergeCell ref="K384:M384"/>
    <mergeCell ref="O384:P384"/>
    <mergeCell ref="A346:B346"/>
    <mergeCell ref="A380:B380"/>
    <mergeCell ref="A381:B381"/>
    <mergeCell ref="B383:G384"/>
    <mergeCell ref="A241:A242"/>
    <mergeCell ref="A280:B280"/>
    <mergeCell ref="A193:B193"/>
    <mergeCell ref="A214:B214"/>
    <mergeCell ref="A215:B215"/>
    <mergeCell ref="A223:B223"/>
    <mergeCell ref="A224:B224"/>
    <mergeCell ref="A252:B252"/>
    <mergeCell ref="A253:B253"/>
    <mergeCell ref="A266:B266"/>
    <mergeCell ref="A267:B267"/>
    <mergeCell ref="A279:B279"/>
    <mergeCell ref="A23:B23"/>
    <mergeCell ref="A318:B318"/>
    <mergeCell ref="A319:B319"/>
    <mergeCell ref="A345:B345"/>
    <mergeCell ref="A192:B192"/>
    <mergeCell ref="A63:B63"/>
    <mergeCell ref="A80:B80"/>
    <mergeCell ref="A81:B81"/>
    <mergeCell ref="A112:B112"/>
    <mergeCell ref="A113:B113"/>
    <mergeCell ref="A118:B118"/>
    <mergeCell ref="A119:B119"/>
    <mergeCell ref="A128:B128"/>
    <mergeCell ref="A129:B129"/>
    <mergeCell ref="A168:B168"/>
    <mergeCell ref="A169:B169"/>
    <mergeCell ref="J7:K7"/>
    <mergeCell ref="L7:M7"/>
    <mergeCell ref="N7:P7"/>
    <mergeCell ref="A62:B62"/>
    <mergeCell ref="N8:N11"/>
    <mergeCell ref="O8:O11"/>
    <mergeCell ref="P8:P11"/>
    <mergeCell ref="J8:J11"/>
    <mergeCell ref="K8:K11"/>
    <mergeCell ref="L8:L11"/>
    <mergeCell ref="A13:B13"/>
    <mergeCell ref="A24:B24"/>
    <mergeCell ref="A57:B57"/>
    <mergeCell ref="A58:B58"/>
    <mergeCell ref="I8:I11"/>
    <mergeCell ref="M8:M11"/>
    <mergeCell ref="A1:P1"/>
    <mergeCell ref="A2:P2"/>
    <mergeCell ref="A3:P3"/>
    <mergeCell ref="A4:P4"/>
    <mergeCell ref="A6:A11"/>
    <mergeCell ref="B6:B11"/>
    <mergeCell ref="C6:C11"/>
    <mergeCell ref="D6:E7"/>
    <mergeCell ref="F6:F11"/>
    <mergeCell ref="G6:K6"/>
    <mergeCell ref="D8:D11"/>
    <mergeCell ref="E8:E11"/>
    <mergeCell ref="G8:G11"/>
    <mergeCell ref="H8:H11"/>
    <mergeCell ref="L6:P6"/>
    <mergeCell ref="G7:I7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Соболь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2022-06-15T05:23:20Z</cp:lastPrinted>
  <dcterms:created xsi:type="dcterms:W3CDTF">2021-01-12T05:36:13Z</dcterms:created>
  <dcterms:modified xsi:type="dcterms:W3CDTF">2023-02-16T06:16:34Z</dcterms:modified>
</cp:coreProperties>
</file>