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nzahurnaeva\Desktop\КВОТЫ\КВОТЫ 23_24\ОБЩЕСТВЕННЫЕ ОБСУЖДЕНИЯ\ПРОЕКТ КВОТ 2023-2024 на сайт\"/>
    </mc:Choice>
  </mc:AlternateContent>
  <bookViews>
    <workbookView xWindow="0" yWindow="0" windowWidth="15600" windowHeight="7635"/>
  </bookViews>
  <sheets>
    <sheet name="Выдра" sheetId="9" r:id="rId1"/>
  </sheets>
  <definedNames>
    <definedName name="к10">10%</definedName>
    <definedName name="к12">12%</definedName>
    <definedName name="к20">20%</definedName>
    <definedName name="к3">3%</definedName>
    <definedName name="к30">30%</definedName>
    <definedName name="к35">35%</definedName>
    <definedName name="к7">7%</definedName>
    <definedName name="к75">75%</definedName>
    <definedName name="к8">8%</definedName>
    <definedName name="ка15">15%</definedName>
    <definedName name="ка5">5%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9" l="1"/>
  <c r="F75" i="9"/>
  <c r="K45" i="9"/>
  <c r="K47" i="9"/>
  <c r="K49" i="9"/>
  <c r="K53" i="9"/>
  <c r="F369" i="9"/>
  <c r="C312" i="9" l="1"/>
  <c r="C261" i="9"/>
  <c r="C111" i="9"/>
  <c r="M62" i="9" l="1"/>
  <c r="M117" i="9" l="1"/>
  <c r="L23" i="9" l="1"/>
  <c r="E23" i="9"/>
  <c r="C23" i="9"/>
  <c r="M23" i="9" l="1"/>
  <c r="K368" i="9"/>
  <c r="K359" i="9"/>
  <c r="K358" i="9"/>
  <c r="K357" i="9"/>
  <c r="K316" i="9"/>
  <c r="K315" i="9"/>
  <c r="K293" i="9"/>
  <c r="K292" i="9"/>
  <c r="K291" i="9"/>
  <c r="K290" i="9"/>
  <c r="K289" i="9"/>
  <c r="K288" i="9"/>
  <c r="K268" i="9"/>
  <c r="K251" i="9"/>
  <c r="K249" i="9"/>
  <c r="K238" i="9"/>
  <c r="K217" i="9"/>
  <c r="K216" i="9"/>
  <c r="K215" i="9"/>
  <c r="K212" i="9"/>
  <c r="K175" i="9"/>
  <c r="K163" i="9"/>
  <c r="K142" i="9"/>
  <c r="K136" i="9"/>
  <c r="K134" i="9"/>
  <c r="K132" i="9"/>
  <c r="K78" i="9"/>
  <c r="K70" i="9"/>
  <c r="K55" i="9"/>
  <c r="K43" i="9"/>
  <c r="K32" i="9"/>
  <c r="K28" i="9"/>
  <c r="K26" i="9"/>
  <c r="J189" i="9"/>
  <c r="P371" i="9" l="1"/>
  <c r="N371" i="9"/>
  <c r="L371" i="9"/>
  <c r="J371" i="9"/>
  <c r="E371" i="9"/>
  <c r="P338" i="9"/>
  <c r="N338" i="9"/>
  <c r="L338" i="9"/>
  <c r="J338" i="9"/>
  <c r="E338" i="9"/>
  <c r="P312" i="9"/>
  <c r="N312" i="9"/>
  <c r="L312" i="9"/>
  <c r="J312" i="9"/>
  <c r="E312" i="9"/>
  <c r="P274" i="9"/>
  <c r="N274" i="9"/>
  <c r="L274" i="9"/>
  <c r="E274" i="9"/>
  <c r="P261" i="9"/>
  <c r="N261" i="9"/>
  <c r="L261" i="9"/>
  <c r="J261" i="9"/>
  <c r="K261" i="9" s="1"/>
  <c r="E261" i="9"/>
  <c r="P247" i="9"/>
  <c r="N247" i="9"/>
  <c r="L247" i="9"/>
  <c r="J247" i="9"/>
  <c r="K247" i="9" s="1"/>
  <c r="E247" i="9"/>
  <c r="P219" i="9"/>
  <c r="N219" i="9"/>
  <c r="L219" i="9"/>
  <c r="J219" i="9"/>
  <c r="K219" i="9" s="1"/>
  <c r="E219" i="9"/>
  <c r="P210" i="9"/>
  <c r="N210" i="9"/>
  <c r="L210" i="9"/>
  <c r="J210" i="9"/>
  <c r="E210" i="9"/>
  <c r="K189" i="9"/>
  <c r="L189" i="9"/>
  <c r="M219" i="9" l="1"/>
  <c r="M338" i="9"/>
  <c r="M210" i="9"/>
  <c r="M312" i="9"/>
  <c r="M247" i="9"/>
  <c r="M371" i="9"/>
  <c r="M261" i="9"/>
  <c r="M274" i="9"/>
  <c r="O219" i="9"/>
  <c r="O274" i="9"/>
  <c r="K312" i="9"/>
  <c r="O312" i="9"/>
  <c r="K338" i="9"/>
  <c r="O338" i="9"/>
  <c r="K371" i="9"/>
  <c r="O371" i="9"/>
  <c r="E189" i="9"/>
  <c r="M189" i="9" s="1"/>
  <c r="P166" i="9"/>
  <c r="N166" i="9"/>
  <c r="L166" i="9"/>
  <c r="J166" i="9"/>
  <c r="E166" i="9"/>
  <c r="P127" i="9"/>
  <c r="N127" i="9"/>
  <c r="L127" i="9"/>
  <c r="J127" i="9"/>
  <c r="E127" i="9"/>
  <c r="P111" i="9"/>
  <c r="N111" i="9"/>
  <c r="L111" i="9"/>
  <c r="J111" i="9"/>
  <c r="E111" i="9"/>
  <c r="P80" i="9"/>
  <c r="N80" i="9"/>
  <c r="L80" i="9"/>
  <c r="J80" i="9"/>
  <c r="E80" i="9"/>
  <c r="P57" i="9"/>
  <c r="N57" i="9"/>
  <c r="L57" i="9"/>
  <c r="J57" i="9"/>
  <c r="E57" i="9"/>
  <c r="J274" i="9"/>
  <c r="K274" i="9" s="1"/>
  <c r="M80" i="9" l="1"/>
  <c r="M111" i="9"/>
  <c r="M127" i="9"/>
  <c r="M57" i="9"/>
  <c r="M166" i="9"/>
  <c r="L372" i="9"/>
  <c r="K57" i="9"/>
  <c r="O57" i="9"/>
  <c r="K80" i="9"/>
  <c r="O111" i="9"/>
  <c r="K166" i="9"/>
  <c r="O166" i="9"/>
  <c r="E372" i="9"/>
  <c r="P189" i="9"/>
  <c r="P372" i="9" s="1"/>
  <c r="M372" i="9" l="1"/>
  <c r="F362" i="9"/>
  <c r="O365" i="9"/>
  <c r="O364" i="9"/>
  <c r="O363" i="9"/>
  <c r="O362" i="9"/>
  <c r="C338" i="9"/>
  <c r="F338" i="9" s="1"/>
  <c r="O16" i="9"/>
  <c r="O18" i="9"/>
  <c r="O19" i="9"/>
  <c r="O20" i="9"/>
  <c r="O21" i="9"/>
  <c r="O26" i="9"/>
  <c r="O28" i="9"/>
  <c r="O30" i="9"/>
  <c r="O31" i="9"/>
  <c r="O32" i="9"/>
  <c r="O33" i="9"/>
  <c r="O34" i="9"/>
  <c r="O35" i="9"/>
  <c r="O36" i="9"/>
  <c r="O37" i="9"/>
  <c r="O42" i="9"/>
  <c r="O43" i="9"/>
  <c r="O45" i="9"/>
  <c r="O46" i="9"/>
  <c r="O47" i="9"/>
  <c r="O48" i="9"/>
  <c r="O49" i="9"/>
  <c r="O50" i="9"/>
  <c r="O52" i="9"/>
  <c r="O53" i="9"/>
  <c r="O54" i="9"/>
  <c r="O55" i="9"/>
  <c r="O61" i="9"/>
  <c r="O65" i="9"/>
  <c r="O67" i="9"/>
  <c r="O69" i="9"/>
  <c r="O70" i="9"/>
  <c r="O71" i="9"/>
  <c r="O72" i="9"/>
  <c r="O78" i="9"/>
  <c r="O80" i="9"/>
  <c r="O83" i="9"/>
  <c r="O84" i="9"/>
  <c r="O86" i="9"/>
  <c r="O87" i="9"/>
  <c r="O106" i="9"/>
  <c r="O107" i="9"/>
  <c r="O108" i="9"/>
  <c r="O109" i="9"/>
  <c r="O116" i="9"/>
  <c r="O120" i="9"/>
  <c r="O132" i="9"/>
  <c r="O134" i="9"/>
  <c r="O136" i="9"/>
  <c r="O137" i="9"/>
  <c r="O139" i="9"/>
  <c r="O140" i="9"/>
  <c r="O142" i="9"/>
  <c r="O147" i="9"/>
  <c r="O148" i="9"/>
  <c r="O150" i="9"/>
  <c r="O154" i="9"/>
  <c r="O156" i="9"/>
  <c r="O157" i="9"/>
  <c r="O159" i="9"/>
  <c r="O160" i="9"/>
  <c r="O161" i="9"/>
  <c r="O162" i="9"/>
  <c r="O163" i="9"/>
  <c r="O168" i="9"/>
  <c r="O172" i="9"/>
  <c r="O173" i="9"/>
  <c r="O175" i="9"/>
  <c r="O179" i="9"/>
  <c r="O181" i="9"/>
  <c r="O182" i="9"/>
  <c r="O185" i="9"/>
  <c r="O198" i="9"/>
  <c r="O200" i="9"/>
  <c r="O201" i="9"/>
  <c r="O202" i="9"/>
  <c r="O203" i="9"/>
  <c r="O205" i="9"/>
  <c r="O206" i="9"/>
  <c r="O207" i="9"/>
  <c r="O208" i="9"/>
  <c r="O209" i="9"/>
  <c r="O212" i="9"/>
  <c r="O214" i="9"/>
  <c r="O215" i="9"/>
  <c r="O216" i="9"/>
  <c r="O217" i="9"/>
  <c r="O222" i="9"/>
  <c r="O223" i="9"/>
  <c r="O225" i="9"/>
  <c r="O226" i="9"/>
  <c r="O229" i="9"/>
  <c r="O230" i="9"/>
  <c r="O231" i="9"/>
  <c r="O232" i="9"/>
  <c r="O236" i="9"/>
  <c r="O238" i="9"/>
  <c r="O239" i="9"/>
  <c r="O240" i="9"/>
  <c r="O241" i="9"/>
  <c r="O242" i="9"/>
  <c r="O243" i="9"/>
  <c r="O244" i="9"/>
  <c r="O249" i="9"/>
  <c r="O253" i="9"/>
  <c r="O267" i="9"/>
  <c r="O268" i="9"/>
  <c r="O271" i="9"/>
  <c r="O272" i="9"/>
  <c r="O277" i="9"/>
  <c r="O278" i="9"/>
  <c r="O279" i="9"/>
  <c r="O281" i="9"/>
  <c r="O282" i="9"/>
  <c r="O283" i="9"/>
  <c r="O284" i="9"/>
  <c r="O285" i="9"/>
  <c r="O286" i="9"/>
  <c r="O288" i="9"/>
  <c r="O289" i="9"/>
  <c r="O290" i="9"/>
  <c r="O291" i="9"/>
  <c r="O292" i="9"/>
  <c r="O293" i="9"/>
  <c r="O294" i="9"/>
  <c r="O296" i="9"/>
  <c r="O298" i="9"/>
  <c r="O299" i="9"/>
  <c r="O303" i="9"/>
  <c r="O304" i="9"/>
  <c r="O305" i="9"/>
  <c r="O315" i="9"/>
  <c r="O316" i="9"/>
  <c r="O322" i="9"/>
  <c r="O324" i="9"/>
  <c r="O325" i="9"/>
  <c r="O327" i="9"/>
  <c r="O330" i="9"/>
  <c r="O331" i="9"/>
  <c r="O332" i="9"/>
  <c r="O334" i="9"/>
  <c r="O335" i="9"/>
  <c r="O336" i="9"/>
  <c r="O345" i="9"/>
  <c r="O346" i="9"/>
  <c r="O347" i="9"/>
  <c r="O350" i="9"/>
  <c r="O352" i="9"/>
  <c r="O353" i="9"/>
  <c r="O354" i="9"/>
  <c r="O357" i="9"/>
  <c r="O358" i="9"/>
  <c r="O359" i="9"/>
  <c r="O360" i="9"/>
  <c r="O366" i="9"/>
  <c r="O368" i="9"/>
  <c r="O15" i="9"/>
  <c r="O261" i="9" l="1"/>
  <c r="O247" i="9"/>
  <c r="O210" i="9"/>
  <c r="N189" i="9"/>
  <c r="O189" i="9" s="1"/>
  <c r="O127" i="9"/>
  <c r="J117" i="9"/>
  <c r="N117" i="9"/>
  <c r="O117" i="9" s="1"/>
  <c r="J62" i="9"/>
  <c r="N62" i="9"/>
  <c r="O62" i="9" s="1"/>
  <c r="J23" i="9"/>
  <c r="N23" i="9"/>
  <c r="O23" i="9" s="1"/>
  <c r="J372" i="9" l="1"/>
  <c r="K372" i="9" s="1"/>
  <c r="N372" i="9"/>
  <c r="O372" i="9" s="1"/>
  <c r="F16" i="9"/>
  <c r="F18" i="9"/>
  <c r="F19" i="9"/>
  <c r="F20" i="9"/>
  <c r="F21" i="9"/>
  <c r="F23" i="9"/>
  <c r="F26" i="9"/>
  <c r="F27" i="9"/>
  <c r="F28" i="9"/>
  <c r="F30" i="9"/>
  <c r="F31" i="9"/>
  <c r="F32" i="9"/>
  <c r="F33" i="9"/>
  <c r="F34" i="9"/>
  <c r="F35" i="9"/>
  <c r="F36" i="9"/>
  <c r="F37" i="9"/>
  <c r="F39" i="9"/>
  <c r="F40" i="9"/>
  <c r="F41" i="9"/>
  <c r="F42" i="9"/>
  <c r="F43" i="9"/>
  <c r="F45" i="9"/>
  <c r="F46" i="9"/>
  <c r="F47" i="9"/>
  <c r="F48" i="9"/>
  <c r="F49" i="9"/>
  <c r="F50" i="9"/>
  <c r="F51" i="9"/>
  <c r="F52" i="9"/>
  <c r="F53" i="9"/>
  <c r="F54" i="9"/>
  <c r="F55" i="9"/>
  <c r="F59" i="9"/>
  <c r="F61" i="9"/>
  <c r="F65" i="9"/>
  <c r="F67" i="9"/>
  <c r="F69" i="9"/>
  <c r="F70" i="9"/>
  <c r="F71" i="9"/>
  <c r="F72" i="9"/>
  <c r="F76" i="9"/>
  <c r="F77" i="9"/>
  <c r="F78" i="9"/>
  <c r="F83" i="9"/>
  <c r="F84" i="9"/>
  <c r="F86" i="9"/>
  <c r="F87" i="9"/>
  <c r="F89" i="9"/>
  <c r="F90" i="9"/>
  <c r="F91" i="9"/>
  <c r="F92" i="9"/>
  <c r="F93" i="9"/>
  <c r="F94" i="9"/>
  <c r="F95" i="9"/>
  <c r="F97" i="9"/>
  <c r="F99" i="9"/>
  <c r="F100" i="9"/>
  <c r="F101" i="9"/>
  <c r="F102" i="9"/>
  <c r="F103" i="9"/>
  <c r="F104" i="9"/>
  <c r="F106" i="9"/>
  <c r="F107" i="9"/>
  <c r="F108" i="9"/>
  <c r="F109" i="9"/>
  <c r="F113" i="9"/>
  <c r="F114" i="9"/>
  <c r="F116" i="9"/>
  <c r="F120" i="9"/>
  <c r="F121" i="9"/>
  <c r="F122" i="9"/>
  <c r="F124" i="9"/>
  <c r="F125" i="9"/>
  <c r="F130" i="9"/>
  <c r="F132" i="9"/>
  <c r="F134" i="9"/>
  <c r="F136" i="9"/>
  <c r="F137" i="9"/>
  <c r="F139" i="9"/>
  <c r="F140" i="9"/>
  <c r="F142" i="9"/>
  <c r="F143" i="9"/>
  <c r="F144" i="9"/>
  <c r="F145" i="9"/>
  <c r="F147" i="9"/>
  <c r="F148" i="9"/>
  <c r="F150" i="9"/>
  <c r="F152" i="9"/>
  <c r="F153" i="9"/>
  <c r="F154" i="9"/>
  <c r="F156" i="9"/>
  <c r="F157" i="9"/>
  <c r="F159" i="9"/>
  <c r="F160" i="9"/>
  <c r="F161" i="9"/>
  <c r="F162" i="9"/>
  <c r="F163" i="9"/>
  <c r="F164" i="9"/>
  <c r="F168" i="9"/>
  <c r="F170" i="9"/>
  <c r="F172" i="9"/>
  <c r="F173" i="9"/>
  <c r="F175" i="9"/>
  <c r="F176" i="9"/>
  <c r="F177" i="9"/>
  <c r="F178" i="9"/>
  <c r="F179" i="9"/>
  <c r="F181" i="9"/>
  <c r="F182" i="9"/>
  <c r="F184" i="9"/>
  <c r="F185" i="9"/>
  <c r="F186" i="9"/>
  <c r="F187" i="9"/>
  <c r="F192" i="9"/>
  <c r="F193" i="9"/>
  <c r="F194" i="9"/>
  <c r="F195" i="9"/>
  <c r="F196" i="9"/>
  <c r="F198" i="9"/>
  <c r="F199" i="9"/>
  <c r="F200" i="9"/>
  <c r="F201" i="9"/>
  <c r="F202" i="9"/>
  <c r="F203" i="9"/>
  <c r="F205" i="9"/>
  <c r="F206" i="9"/>
  <c r="F207" i="9"/>
  <c r="F208" i="9"/>
  <c r="F209" i="9"/>
  <c r="F212" i="9"/>
  <c r="F214" i="9"/>
  <c r="F215" i="9"/>
  <c r="F216" i="9"/>
  <c r="F217" i="9"/>
  <c r="F222" i="9"/>
  <c r="F223" i="9"/>
  <c r="F225" i="9"/>
  <c r="F226" i="9"/>
  <c r="F227" i="9"/>
  <c r="F229" i="9"/>
  <c r="F230" i="9"/>
  <c r="F231" i="9"/>
  <c r="F232" i="9"/>
  <c r="F234" i="9"/>
  <c r="F235" i="9"/>
  <c r="F236" i="9"/>
  <c r="F238" i="9"/>
  <c r="F239" i="9"/>
  <c r="F240" i="9"/>
  <c r="F241" i="9"/>
  <c r="F242" i="9"/>
  <c r="F243" i="9"/>
  <c r="F244" i="9"/>
  <c r="F245" i="9"/>
  <c r="F249" i="9"/>
  <c r="F251" i="9"/>
  <c r="F252" i="9"/>
  <c r="F253" i="9"/>
  <c r="F254" i="9"/>
  <c r="F255" i="9"/>
  <c r="F256" i="9"/>
  <c r="F264" i="9"/>
  <c r="F265" i="9"/>
  <c r="F266" i="9"/>
  <c r="F267" i="9"/>
  <c r="F268" i="9"/>
  <c r="F270" i="9"/>
  <c r="F271" i="9"/>
  <c r="F272" i="9"/>
  <c r="F277" i="9"/>
  <c r="F278" i="9"/>
  <c r="F279" i="9"/>
  <c r="F281" i="9"/>
  <c r="F282" i="9"/>
  <c r="F283" i="9"/>
  <c r="F284" i="9"/>
  <c r="F285" i="9"/>
  <c r="F286" i="9"/>
  <c r="F288" i="9"/>
  <c r="F289" i="9"/>
  <c r="F290" i="9"/>
  <c r="F291" i="9"/>
  <c r="F292" i="9"/>
  <c r="F293" i="9"/>
  <c r="F294" i="9"/>
  <c r="F296" i="9"/>
  <c r="F297" i="9"/>
  <c r="F298" i="9"/>
  <c r="F299" i="9"/>
  <c r="F301" i="9"/>
  <c r="F302" i="9"/>
  <c r="F303" i="9"/>
  <c r="F304" i="9"/>
  <c r="F305" i="9"/>
  <c r="F315" i="9"/>
  <c r="F318" i="9"/>
  <c r="F319" i="9"/>
  <c r="F320" i="9"/>
  <c r="F321" i="9"/>
  <c r="F322" i="9"/>
  <c r="F324" i="9"/>
  <c r="F325" i="9"/>
  <c r="F327" i="9"/>
  <c r="F328" i="9"/>
  <c r="F329" i="9"/>
  <c r="F330" i="9"/>
  <c r="F331" i="9"/>
  <c r="F332" i="9"/>
  <c r="F334" i="9"/>
  <c r="F335" i="9"/>
  <c r="F336" i="9"/>
  <c r="F341" i="9"/>
  <c r="F342" i="9"/>
  <c r="F343" i="9"/>
  <c r="F345" i="9"/>
  <c r="F346" i="9"/>
  <c r="F347" i="9"/>
  <c r="F348" i="9"/>
  <c r="F350" i="9"/>
  <c r="F352" i="9"/>
  <c r="F353" i="9"/>
  <c r="F354" i="9"/>
  <c r="F355" i="9"/>
  <c r="F357" i="9"/>
  <c r="F358" i="9"/>
  <c r="F359" i="9"/>
  <c r="F360" i="9"/>
  <c r="F363" i="9"/>
  <c r="F364" i="9"/>
  <c r="F365" i="9"/>
  <c r="F366" i="9"/>
  <c r="F368" i="9"/>
  <c r="F15" i="9"/>
  <c r="C371" i="9" l="1"/>
  <c r="F371" i="9" s="1"/>
  <c r="F111" i="9"/>
  <c r="C80" i="9"/>
  <c r="F80" i="9" s="1"/>
  <c r="C127" i="9" l="1"/>
  <c r="F127" i="9" s="1"/>
  <c r="F312" i="9" l="1"/>
  <c r="C274" i="9"/>
  <c r="F274" i="9" s="1"/>
  <c r="F261" i="9"/>
  <c r="C247" i="9"/>
  <c r="F247" i="9" s="1"/>
  <c r="C189" i="9"/>
  <c r="F189" i="9" s="1"/>
  <c r="C166" i="9"/>
  <c r="F166" i="9" s="1"/>
  <c r="C210" i="9"/>
  <c r="F210" i="9" s="1"/>
  <c r="C117" i="9"/>
  <c r="F117" i="9" s="1"/>
  <c r="C219" i="9"/>
  <c r="F219" i="9" s="1"/>
  <c r="C57" i="9" l="1"/>
  <c r="F57" i="9" s="1"/>
  <c r="C62" i="9" l="1"/>
  <c r="C372" i="9" l="1"/>
  <c r="F372" i="9" s="1"/>
  <c r="F62" i="9"/>
</calcChain>
</file>

<file path=xl/sharedStrings.xml><?xml version="1.0" encoding="utf-8"?>
<sst xmlns="http://schemas.openxmlformats.org/spreadsheetml/2006/main" count="389" uniqueCount="352">
  <si>
    <t>N п/п</t>
  </si>
  <si>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</si>
  <si>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</si>
  <si>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 данного вида охотничьих ресурсов)</t>
  </si>
  <si>
    <t>Предыдущий год</t>
  </si>
  <si>
    <t>Предстоящий год</t>
  </si>
  <si>
    <t>Утвержденная квота добычи, особей</t>
  </si>
  <si>
    <t>Фактическая добыча, особей</t>
  </si>
  <si>
    <t>Максимально возможная квота (объем) добычи, особей</t>
  </si>
  <si>
    <t>Устанавливаемая квота добычи, особей</t>
  </si>
  <si>
    <t>Всего</t>
  </si>
  <si>
    <t>в % от численности</t>
  </si>
  <si>
    <t>объем добычи для КМНС</t>
  </si>
  <si>
    <t>освоение квоты, %</t>
  </si>
  <si>
    <t>в том числе для КМНС, особей</t>
  </si>
  <si>
    <t>Проект квот добычи охотничьих ресурсов</t>
  </si>
  <si>
    <t>Площадь категорий среды обитания охотничьих ресурсов охотничьего угодья, иной территории на которую определялась численность вида охотничьих ресурсов, тыс. га</t>
  </si>
  <si>
    <t>Амурский муниципальный район</t>
  </si>
  <si>
    <t>ОО Амурское РОО и Р (38/27)</t>
  </si>
  <si>
    <t>Общедоступные охотничьи угодья</t>
  </si>
  <si>
    <t xml:space="preserve">Итого по Амурскому муниципальному району </t>
  </si>
  <si>
    <t>Аяно-Майский муниципальный район</t>
  </si>
  <si>
    <t>МОООО и Р "Кречет" (2/27)</t>
  </si>
  <si>
    <t>МОООО и Р "Кречет" (24/27)</t>
  </si>
  <si>
    <t>ООО РОПО "Маймакан" (31/27)</t>
  </si>
  <si>
    <t>Итого по Аяно-Майскому муниципальному району</t>
  </si>
  <si>
    <t>Бикинский муниципальный район</t>
  </si>
  <si>
    <t>ОО Бикинское РОО и Р (2036)</t>
  </si>
  <si>
    <t>ООО "Промхоз "Вяземский" (42/27)</t>
  </si>
  <si>
    <t>Итого по Бикинскому муниципальному району</t>
  </si>
  <si>
    <t>Ванинский муниципальный район</t>
  </si>
  <si>
    <t>ЗАО СПХ (4/27)</t>
  </si>
  <si>
    <t>ООО "Власов" (1972)</t>
  </si>
  <si>
    <t>Община НКХ (2074)</t>
  </si>
  <si>
    <t>ХРО ВОО ОСОО (2025)</t>
  </si>
  <si>
    <t>ОО Ванинское РСОО и Р (2026)</t>
  </si>
  <si>
    <t>Итого по Ванинскому муниципальному району</t>
  </si>
  <si>
    <t>Верхнебуреинский муниципальный район</t>
  </si>
  <si>
    <t>ООО "Фауна" (34/27)</t>
  </si>
  <si>
    <t>ОКМНС "Ургальский ОРС-1" (37/27)</t>
  </si>
  <si>
    <t>ОО Верхнебуреинское РОО и Р (1911)</t>
  </si>
  <si>
    <t>ООО "Адникан" (1912)</t>
  </si>
  <si>
    <t>ООО "Аимка" (1916)</t>
  </si>
  <si>
    <t>ООО "Телемжан" (1984)</t>
  </si>
  <si>
    <t>ООО "Север" (1960)</t>
  </si>
  <si>
    <t>ООО "Туюн" (1956)</t>
  </si>
  <si>
    <t>ДВФ ГНУ ВНИИОЗ (3/27)</t>
  </si>
  <si>
    <t>ДВФ ГНУ ВНИИОЗ (2051)</t>
  </si>
  <si>
    <t>ООО "Охотник" (1906)</t>
  </si>
  <si>
    <t>ООО "Брусничный" (1983)</t>
  </si>
  <si>
    <t>ООО РОПО "Шахтинская" (2024)</t>
  </si>
  <si>
    <t>Итого по Верхнебуреинскому муниципальному району</t>
  </si>
  <si>
    <t>Вяземский муниципальный район</t>
  </si>
  <si>
    <t>ООО "Промхоз "Вяземский" (27/27)</t>
  </si>
  <si>
    <t>Итого по Вяземскому муниципальному району</t>
  </si>
  <si>
    <t>Комсомольский муниципальный район</t>
  </si>
  <si>
    <t>ООО "Промысловик" (36/27)</t>
  </si>
  <si>
    <t>ООО "Курга" (1908)</t>
  </si>
  <si>
    <t>ООО Комсомольское РОО и Р (1895)</t>
  </si>
  <si>
    <t>Итого по Комсомольскому муниципальному району</t>
  </si>
  <si>
    <t>Муниципальный район имени Лазо</t>
  </si>
  <si>
    <t>ОО Хабаровское ГОО и Р (12/27)</t>
  </si>
  <si>
    <t>МОООО и Р "Кречет" (15/27)</t>
  </si>
  <si>
    <t>МОООО и Р "Кречет" (14/27)</t>
  </si>
  <si>
    <t>МОООО и Р "Кречет" (13/27)</t>
  </si>
  <si>
    <t>ОО РОО и Р им. Лазо (2058)</t>
  </si>
  <si>
    <t>ООО "ПХ Лазовское" (2062)</t>
  </si>
  <si>
    <t>МО ВОО ОСОО ДВО (43/27)</t>
  </si>
  <si>
    <t>ООО "Хомино" (2012)</t>
  </si>
  <si>
    <t>Хабаровский КРПС (32/27)</t>
  </si>
  <si>
    <t>ТСО КМН ДВ "Удэ" (11/27)</t>
  </si>
  <si>
    <t xml:space="preserve">ООО ОКМНС "Сукпай" (20/27) </t>
  </si>
  <si>
    <t>ООО "Форпост" (23/27)</t>
  </si>
  <si>
    <t>Итого по муниципальному району имени Лазо</t>
  </si>
  <si>
    <t>Нанайский муниципальный район</t>
  </si>
  <si>
    <t>ОО Хабаровское ГОО и Р (1976)</t>
  </si>
  <si>
    <t>МОООО и Р "Кречет" (26/27)</t>
  </si>
  <si>
    <t>МОООО и Р "Кречет" (25/27)</t>
  </si>
  <si>
    <t>Нанайский Райкооп (39/27)</t>
  </si>
  <si>
    <t>ООО "Таежное" (44/27)</t>
  </si>
  <si>
    <t>ООО "Баин" (22/27)</t>
  </si>
  <si>
    <t>Итого по Нанайскому муниципальному району</t>
  </si>
  <si>
    <t>Николаевский муниципальный район</t>
  </si>
  <si>
    <t>ОО Николаевское РОО и Р (1991)</t>
  </si>
  <si>
    <t>Хабаровский КРПС (9/27)</t>
  </si>
  <si>
    <t>Хабаровский КРПС (40/27)</t>
  </si>
  <si>
    <t>Итого по Николаевскому муниципальному району</t>
  </si>
  <si>
    <t>Охотский муниципальный район</t>
  </si>
  <si>
    <t>МОООО и Р "Кречет" (1981)</t>
  </si>
  <si>
    <t>МОООО и Р "Кречет" (1/27)</t>
  </si>
  <si>
    <t>Итого по Охотскому муниципальному району</t>
  </si>
  <si>
    <t>Муниципальнай район имени Полины Осипенко</t>
  </si>
  <si>
    <t>Хабаровский КРПС (35/27)</t>
  </si>
  <si>
    <t>Хабаровский КРПС (33/27)</t>
  </si>
  <si>
    <t>ООО "Максимов и С" (1898)</t>
  </si>
  <si>
    <t>ООО "Интеграл" (2030)</t>
  </si>
  <si>
    <t>ОО РОО и Р им. Полины Осипенко (1903)</t>
  </si>
  <si>
    <t>ООО ЭО "Охотник" (1904)</t>
  </si>
  <si>
    <t>ООО "Кур-Восток-Урми" (17/27)</t>
  </si>
  <si>
    <t>РЭО КМНС "ЮКТЭ" (0003800)</t>
  </si>
  <si>
    <t>РЭО КМНС "ЮКТЭ" (0003801)</t>
  </si>
  <si>
    <t>РЭО КМНС "ЮКТЭ" (0003802)</t>
  </si>
  <si>
    <t>Итого по муниципальному району имени Полины Осипенко</t>
  </si>
  <si>
    <t>Советско-Гаванский муниципальный район</t>
  </si>
  <si>
    <t>ЗАО СПХ (0000001)</t>
  </si>
  <si>
    <t>ЗАО СПХ (21/27)</t>
  </si>
  <si>
    <t>НО ООО "Ороч" (1958)</t>
  </si>
  <si>
    <t>ООО "Перекат-Тур" (2049)</t>
  </si>
  <si>
    <t>ОО Советско-Гаванское РОО и Р (1971)</t>
  </si>
  <si>
    <t>ОО Советско-Гаванское РОО и Р (0003792)</t>
  </si>
  <si>
    <t>ОО Советско-Гаванское РОО и Р (2066)</t>
  </si>
  <si>
    <t>Итого по Советско-Гаванскому муниципальному району</t>
  </si>
  <si>
    <t>Солнечный муниципальный район</t>
  </si>
  <si>
    <t>ОО Солнечное РОО и Р (1929)</t>
  </si>
  <si>
    <t>ООО ННХ "Харпин" (1896)</t>
  </si>
  <si>
    <t>Итого по Солнечному муниципальному району</t>
  </si>
  <si>
    <t>Тугуро-Чумиканский муниципальный район</t>
  </si>
  <si>
    <t>ООО "Фауна" (30/27)</t>
  </si>
  <si>
    <t>Хабаровский КРПС (41/27)</t>
  </si>
  <si>
    <t>ООО "Восток-Пушнина" (29/27)</t>
  </si>
  <si>
    <t>учсток "Муникан"</t>
  </si>
  <si>
    <t>ООО "Восток-Пушнина" (2055)</t>
  </si>
  <si>
    <t>Артель "Кур" (2037)</t>
  </si>
  <si>
    <t>ООО "Ассыни" (2071)</t>
  </si>
  <si>
    <t>ООО "Ассыни" (1937)</t>
  </si>
  <si>
    <t>ООО "Джана" (28/27)</t>
  </si>
  <si>
    <t>Итого по Тугуро-Чумиканскому муниципальному району</t>
  </si>
  <si>
    <t>МОООО и Р "Кречет" (19/27)</t>
  </si>
  <si>
    <t>ООО "Курга" (5/27)</t>
  </si>
  <si>
    <t>ОО Ульчское РОО и Р (1948)</t>
  </si>
  <si>
    <t>ОО Ульчское РОО и Р (7/27)</t>
  </si>
  <si>
    <t>ООО "Джук" (1897)</t>
  </si>
  <si>
    <t>ООО "Фарт" (8/27)</t>
  </si>
  <si>
    <t>ООО "Фарт" (2090)</t>
  </si>
  <si>
    <t>ООО "Фарт" (0003805)</t>
  </si>
  <si>
    <t>ООО "Фарт" (0003806)</t>
  </si>
  <si>
    <t>ООО НФ "ЭРИ ЛА" (10/27)</t>
  </si>
  <si>
    <t>Итого по Ульчскому муниципальному району</t>
  </si>
  <si>
    <t>Хабаровский муниципальный район</t>
  </si>
  <si>
    <t>ОО Хабаровское ГОО и Р (1977)</t>
  </si>
  <si>
    <t>ДВФ ГНУ ВНИИОЗ (2050)</t>
  </si>
  <si>
    <t>МО ВОО ОСОО ДВО (2014)</t>
  </si>
  <si>
    <t>ООО "Таежное" (2002)</t>
  </si>
  <si>
    <t>ООО "Восток-Пушнина" (18/27)</t>
  </si>
  <si>
    <t>Артель "Кур" (2029)</t>
  </si>
  <si>
    <t>ООО "Кур-Восток-Урми" (16/27)</t>
  </si>
  <si>
    <t>ООО "Междуречье" (2061)</t>
  </si>
  <si>
    <t>ООО ОПФ ПКФ "Диана" (1987)</t>
  </si>
  <si>
    <t>ХКОО "Общество любителей охоты, рыбной ловли и дикой природы" (2078)</t>
  </si>
  <si>
    <t>Итого по Хабаровскому муниципальному району</t>
  </si>
  <si>
    <t>Всего по Хабаровскому краю</t>
  </si>
  <si>
    <t xml:space="preserve">Общедоступные охотничьи угодья  </t>
  </si>
  <si>
    <t>ОО Вяземское РОО и Р (46/27-В)</t>
  </si>
  <si>
    <t>ООО ЛЕСОХ "Дурминское" (1964)</t>
  </si>
  <si>
    <t>ООО  "Уджаки" (2072)</t>
  </si>
  <si>
    <t>Кооператив "Таежный" (45/27)</t>
  </si>
  <si>
    <t>Субъект Российской Федерации Хабаровский край</t>
  </si>
  <si>
    <t>В целях обеспечения ведения традиционного образа жизни и осуществления традиционной хозяйственной деятельности коренных малочисленных народов Севера, Сибири и Дальнего Востока</t>
  </si>
  <si>
    <t>Н.Н. Захурнаева</t>
  </si>
  <si>
    <t>ОО Хабаровское ГОО и Р (2044)</t>
  </si>
  <si>
    <t>ОО Аяно-Майское РООиР (47/27)</t>
  </si>
  <si>
    <t>Государственный природный заказник "Матайский"</t>
  </si>
  <si>
    <t>Государственный природный заказник "Чукенский"</t>
  </si>
  <si>
    <t>2022 г.</t>
  </si>
  <si>
    <t>Вид охотничьих ресурсов Выдра</t>
  </si>
  <si>
    <t xml:space="preserve"> Заместитель начальника управления охотничьего хозяйства Правительства Хабаровского края  - начальник отдела государственного мониторинга и использования охотничьих ресурсов</t>
  </si>
  <si>
    <t>на период с 1 августа 2023 г. до 1 августа 2024 г.</t>
  </si>
  <si>
    <t>2023 г.</t>
  </si>
  <si>
    <t>охотничье угодье участок "Охотничье угодье"</t>
  </si>
  <si>
    <t>охотничье угодье участок "Уян"</t>
  </si>
  <si>
    <t>охотничье угодье участок "Мутэ-Орого"</t>
  </si>
  <si>
    <t>охотничье угодье участок "Идюм"</t>
  </si>
  <si>
    <t>охотничье угодье участок "Букидях"</t>
  </si>
  <si>
    <t>охотничье угодье участок "Джуюкян"</t>
  </si>
  <si>
    <t>охотничье угодье участок "Иоткан"</t>
  </si>
  <si>
    <t>охотничье угодье участок "Одола"</t>
  </si>
  <si>
    <t>охотничье угодье участок "Прибрежный"</t>
  </si>
  <si>
    <t>охотничье угодье участок "Тонекан"</t>
  </si>
  <si>
    <t>охотничье угодье участок "Диктанда"</t>
  </si>
  <si>
    <t>охотничье угодье участок "Федот"</t>
  </si>
  <si>
    <t>охотничье угодье участок "Оннё"</t>
  </si>
  <si>
    <t>охотничье угодье участок "Верхняя Тайма"</t>
  </si>
  <si>
    <t>охотничье угодье участок "Нижняя Тайма"</t>
  </si>
  <si>
    <t>охотничье угодье участок "Мотара"</t>
  </si>
  <si>
    <t>охотничье угодье участок "Маймакан"</t>
  </si>
  <si>
    <t>охотничье угодье участок Аимский</t>
  </si>
  <si>
    <t>охотничье угодье участок Алларана-Ана</t>
  </si>
  <si>
    <t>охотничье угодье участок Кондерский</t>
  </si>
  <si>
    <t>охотничье угодье участок Нетский</t>
  </si>
  <si>
    <t>охотничье угодье участок Нельканский</t>
  </si>
  <si>
    <t>охотничье угодье участок Омолекон</t>
  </si>
  <si>
    <t>охотничье угодье участок Первомайский</t>
  </si>
  <si>
    <t>охотничье угодье участок Ульинский</t>
  </si>
  <si>
    <t>охотничье угодье участок Учурский</t>
  </si>
  <si>
    <t>охотничье угодье участок Челасинский</t>
  </si>
  <si>
    <t>охотничье угодье участок "Побережье-Тумнин"</t>
  </si>
  <si>
    <t>охотничье угодье участок "Чичимар"</t>
  </si>
  <si>
    <t>охотничье угодье участок "Эльга-Утуни"</t>
  </si>
  <si>
    <t>охотничье угодье участок "Побережье"</t>
  </si>
  <si>
    <t>охотничье угодье участок "Северный"</t>
  </si>
  <si>
    <t>охотничье угодье участок "Центральный"</t>
  </si>
  <si>
    <t>охотничье угодье участок "Софийский"</t>
  </si>
  <si>
    <t>охотничье угодье участок "Верхний Мельгин"</t>
  </si>
  <si>
    <t>охотничье угодье участок Ургальский</t>
  </si>
  <si>
    <t>охотничье угодье участок Тырменский</t>
  </si>
  <si>
    <t>охотничье угодье участок "Верхний Гуджал"</t>
  </si>
  <si>
    <t>охотничье угодье участок Джалинка</t>
  </si>
  <si>
    <t>охотничье угодье участок Джагдана</t>
  </si>
  <si>
    <t>охотничье угодье участок Тырма</t>
  </si>
  <si>
    <t>охотничье угодье участок "Уссури-Подхоренок"</t>
  </si>
  <si>
    <t>охотничье угодье участок "Охотничье угодье № 1"</t>
  </si>
  <si>
    <t>охотничье угодье участок "Охотничье угодье № 2"</t>
  </si>
  <si>
    <t>охотничье угодье участок Восточный</t>
  </si>
  <si>
    <t>охотничье угодье участок Западный</t>
  </si>
  <si>
    <t>охотничье угодье участок  "Кутузовский"</t>
  </si>
  <si>
    <t>охотничье угодье участок "Кабули"</t>
  </si>
  <si>
    <t>охотничье угодье участок "Чуи"</t>
  </si>
  <si>
    <t>охотничье угодье участок "Сукпай"</t>
  </si>
  <si>
    <t>охотничье угодье участок Верхнехорский</t>
  </si>
  <si>
    <t>охотничье угодье участок Мухенский</t>
  </si>
  <si>
    <t>охотничье угодье участок "Хор-Сукпай"</t>
  </si>
  <si>
    <t>охотничье угодье участок "Тагэму-Яа"</t>
  </si>
  <si>
    <t>охотничье угодье участок "Були"</t>
  </si>
  <si>
    <t>охотничье угодье участок "Верхний Сукпай"</t>
  </si>
  <si>
    <t>охотничье угодье участок "Сукпайский"</t>
  </si>
  <si>
    <t>охотничье угодье участок "Анюй-Еко"</t>
  </si>
  <si>
    <t>охотничье угодье участок "Хаям-Бур-Бира"</t>
  </si>
  <si>
    <t>охотничье угодье участок "Охотничье угодье № 3"</t>
  </si>
  <si>
    <t>охотничье угодье участок "Охотничье угодье № 4"</t>
  </si>
  <si>
    <t>охотничье угодье участок "Восточный"</t>
  </si>
  <si>
    <t>охотничье угодье участок "Западный"</t>
  </si>
  <si>
    <t>охотничье угодье участок "Прианюйский"</t>
  </si>
  <si>
    <t>охотничье угодье участок Архангельский</t>
  </si>
  <si>
    <t>охотничье угодье участок Корюшка</t>
  </si>
  <si>
    <t>охотничье угодье участок Магинский</t>
  </si>
  <si>
    <t>охотничье угодье участок Многовершинный</t>
  </si>
  <si>
    <t>охотничье угодье участок Ялинский</t>
  </si>
  <si>
    <t>охотничье угодье участок "Биликан"</t>
  </si>
  <si>
    <t>охотничье угодье участок "Городской"</t>
  </si>
  <si>
    <t>охотничье угодье участок "Кольский"</t>
  </si>
  <si>
    <t>охотничье угодье участок "Орельский"</t>
  </si>
  <si>
    <t>охотничье угодье участок "Хузи-Мы"</t>
  </si>
  <si>
    <t>охотничье угодье участок "Чомэ"</t>
  </si>
  <si>
    <t>охотничье угодье участок "Южный"</t>
  </si>
  <si>
    <t>охотничье угодье участок "Лазаревский"</t>
  </si>
  <si>
    <t>охотничье угодье участок "Охота"</t>
  </si>
  <si>
    <t>охотничье угодье участок "Ульбея"</t>
  </si>
  <si>
    <t>охотничье угодье участок "Юдома"</t>
  </si>
  <si>
    <t>охотничье угодье участок "Нимеленский"</t>
  </si>
  <si>
    <t>охотничье угодье участок "Верховья р. Нюря"</t>
  </si>
  <si>
    <t>охотничье угодье участок Альникан</t>
  </si>
  <si>
    <t>охотничье угодье участок Амгунь</t>
  </si>
  <si>
    <t>охотничье угодье участок Нилан</t>
  </si>
  <si>
    <t>охотничье угодье участок Очеконда</t>
  </si>
  <si>
    <t>охотничье угодье участок Озерное</t>
  </si>
  <si>
    <t>охотничье угодье участок Херпучинский</t>
  </si>
  <si>
    <t>охотничье угодье участок "Амгунь-Сомня-Им"</t>
  </si>
  <si>
    <t>охотничье угодье участок "Юго-Восточный"</t>
  </si>
  <si>
    <t>охотничье угодье участок Амгуньский</t>
  </si>
  <si>
    <t>охотничье угодье участок Березовый</t>
  </si>
  <si>
    <t>охотничье угодье участок Верхне-Амгуньский</t>
  </si>
  <si>
    <t>охотничье угодье участок Солнечный</t>
  </si>
  <si>
    <t>охотничье угодье участок "Бассейн р. Удыхин"</t>
  </si>
  <si>
    <t>охотничье угодье участок "Верховья р. Уда"</t>
  </si>
  <si>
    <t>охотничье угодье участок "Бассейн р. Лан"</t>
  </si>
  <si>
    <t>охотничье угодье участок "Уда"</t>
  </si>
  <si>
    <t>охотничье угодье участок "Немерикан"</t>
  </si>
  <si>
    <t>охотничье угодье участок "Чумиканский - контур 1"</t>
  </si>
  <si>
    <t>охотничье угодье участок "Чумиканский - контур 2"</t>
  </si>
  <si>
    <t>охотничье угодье участок "Тугурский"</t>
  </si>
  <si>
    <t>охотничье угодье участок "Бурукан"</t>
  </si>
  <si>
    <t>охотничье угодье участок "Мухтель"</t>
  </si>
  <si>
    <t>охотничье угодье участок "Шевли"</t>
  </si>
  <si>
    <t>охотничье угодье участок "Дальний"</t>
  </si>
  <si>
    <t>охотничье угодье участок "Бирандя"</t>
  </si>
  <si>
    <t>охотничье угодье участок "Галам"</t>
  </si>
  <si>
    <t>охотничье угодье участок Отун</t>
  </si>
  <si>
    <t>охотничье угодье участок Шевли</t>
  </si>
  <si>
    <t>охотничье угодье участок "Джана"</t>
  </si>
  <si>
    <t>охотничье угодье участок "Чогар"</t>
  </si>
  <si>
    <t>охотничье угодье участок "Дальжа"</t>
  </si>
  <si>
    <t>охотничье угодье участок "Акча"</t>
  </si>
  <si>
    <t>охотничье угодье участок "Малый Балахой"</t>
  </si>
  <si>
    <t>охотничье угодье участок "Холан"</t>
  </si>
  <si>
    <t>охотничье угодье участок "Исток реки Муты"</t>
  </si>
  <si>
    <t>охотничье угодье участок "Де-Кастринский"</t>
  </si>
  <si>
    <t>охотничье угодье участок "Дудинский"</t>
  </si>
  <si>
    <t>охотничье угодье участок "Битки"</t>
  </si>
  <si>
    <t>охотничье угодье участок "Силасу"</t>
  </si>
  <si>
    <t>охотничье угодье участок "Пото"</t>
  </si>
  <si>
    <t>охотничье угодье участок Агние-Афанасьевск</t>
  </si>
  <si>
    <t>охотничье угодье участок р. Яй</t>
  </si>
  <si>
    <t>охотничье угодье участок Благодатное</t>
  </si>
  <si>
    <t>охотничье угодье участок Кривая протока</t>
  </si>
  <si>
    <t xml:space="preserve"> охотничье угодье участок Восточный</t>
  </si>
  <si>
    <t xml:space="preserve"> охотничье угодье участок Тунгусско-Талгинский</t>
  </si>
  <si>
    <t>охотничье угодье участок "Ярап"</t>
  </si>
  <si>
    <t>охотничье угодье участок Баргарга</t>
  </si>
  <si>
    <t>охотничье угодье участок Улика</t>
  </si>
  <si>
    <t>охотничье угодье участок Улун</t>
  </si>
  <si>
    <t>охотничье угодье участок Яковлев</t>
  </si>
  <si>
    <t>охотничье угодье участок "Верхнекурский"</t>
  </si>
  <si>
    <t>охотничье угодье участок "Кур-Урмийский"</t>
  </si>
  <si>
    <t>охотничье угодье участок Беренджа</t>
  </si>
  <si>
    <t>охотничье угодье участок Курумджа-Ологонь</t>
  </si>
  <si>
    <t>охотничье угодье участок Сынчуга</t>
  </si>
  <si>
    <t xml:space="preserve"> "Охотничье угодье"</t>
  </si>
  <si>
    <t>общедоступное охотничье угодье участок Джелюмкен</t>
  </si>
  <si>
    <t>общедоступное охотничье угодье участок Сельгон</t>
  </si>
  <si>
    <t>общедоступное охотничье угодье участок Санболи</t>
  </si>
  <si>
    <t>общедоступное охотничье угодье участок Тейсин</t>
  </si>
  <si>
    <t>общедоступное охотничье угодье участок Нижний Мельгин</t>
  </si>
  <si>
    <t>общедоступное охотничье угодье участок Телемжан</t>
  </si>
  <si>
    <t>общедоступное охотничье угодье участок Мерек</t>
  </si>
  <si>
    <t>общедоступное охотничье угодье участок Дубликан</t>
  </si>
  <si>
    <t>общедоступное охотничье угодье участок Дурмин</t>
  </si>
  <si>
    <t>общедоступное охотничье угодье участок Мухенский</t>
  </si>
  <si>
    <t>общедоступное охотничье угодье участок Кафэ</t>
  </si>
  <si>
    <t>общедоступное охотничье угодье участок Мухен</t>
  </si>
  <si>
    <t>общедоступное охотничье угодье участок Амур</t>
  </si>
  <si>
    <t>общедоступное охотничье угодье участок оз. Орель</t>
  </si>
  <si>
    <t>общедоступное охотничье угодье участок р. Им</t>
  </si>
  <si>
    <t>общедоступное охотничье угодье участок Меван Западный</t>
  </si>
  <si>
    <t>общедоступное охотничье угодье участок Меван Восточный</t>
  </si>
  <si>
    <t>общедоступное охотничье угодье участок Чукчагир</t>
  </si>
  <si>
    <t>общедоступное охотничье угодье "Тайга"</t>
  </si>
  <si>
    <t>общедоступное охотничье угодье Советско-Гаванский</t>
  </si>
  <si>
    <t>общедоступное охотничье угодье   Верховье р. Уда</t>
  </si>
  <si>
    <t>общедоступное охотничье угодье  р. Уда</t>
  </si>
  <si>
    <t>общедоступное охотничье угодье Тором</t>
  </si>
  <si>
    <t>общедоступное охотничье угодье Джана-1</t>
  </si>
  <si>
    <t>общедоступное охотничье угодье Джана-2</t>
  </si>
  <si>
    <t>общедоступное охотничье угодье Тугурский п-ов</t>
  </si>
  <si>
    <t xml:space="preserve">общедоступное охотничье угодье Тугурский </t>
  </si>
  <si>
    <t>Государственный природный заказник "Майский"</t>
  </si>
  <si>
    <t>общедоступное охотничье угодье Хабаровское</t>
  </si>
  <si>
    <t>общедоступное охотничье угодье Змейка</t>
  </si>
  <si>
    <t>охотничье угодье участок № 1 "Тумнинский"</t>
  </si>
  <si>
    <t>охотничье угодье участок № 2 "Ванинский"</t>
  </si>
  <si>
    <t>общедоступное охотничье угодье участок Гуджал</t>
  </si>
  <si>
    <t>Ульчский муниципальный район</t>
  </si>
  <si>
    <t>ЗАО СПХ (3-1/27/2022)</t>
  </si>
  <si>
    <t>ЗАО СПХ (3-2/27/2022)</t>
  </si>
  <si>
    <t>ООО "Подхоренок" (49/27)</t>
  </si>
  <si>
    <t>ООО "Профиль" (2/27/2022)</t>
  </si>
  <si>
    <t>ООО "Лесные продукты" (48/27)</t>
  </si>
  <si>
    <t>ХКОО КО и Р "Ударный" (1/27/2022)</t>
  </si>
  <si>
    <t>МО ВОО ОСОО ДВО (6/27/2023)</t>
  </si>
  <si>
    <t>ООО "Амтур" (5/27/2023)</t>
  </si>
  <si>
    <t>ООО "Омал" (89/27)</t>
  </si>
  <si>
    <t>ООО "Урзус" (4/27/2022)</t>
  </si>
  <si>
    <t>общедоступное охотничье угодье участок  пойма р. Амур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</si>
</sst>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rgb="FF00B05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8"/>
      <color theme="1"/>
      <name val="Times New Roman"/>
      <family val="2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7" fillId="0" borderId="0" xfId="0" applyFont="1"/>
    <xf numFmtId="10" fontId="0" fillId="0" borderId="0" xfId="0" applyNumberFormat="1"/>
    <xf numFmtId="0" fontId="9" fillId="0" borderId="0" xfId="0" applyFont="1"/>
    <xf numFmtId="0" fontId="9" fillId="0" borderId="0" xfId="0" applyFont="1" applyBorder="1"/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10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1" fontId="2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Border="1"/>
    <xf numFmtId="0" fontId="6" fillId="0" borderId="0" xfId="0" applyFont="1" applyBorder="1"/>
    <xf numFmtId="10" fontId="2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6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0" fillId="2" borderId="0" xfId="0" applyFill="1"/>
    <xf numFmtId="0" fontId="9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9" fillId="0" borderId="0" xfId="0" applyFont="1" applyFill="1" applyBorder="1"/>
    <xf numFmtId="0" fontId="0" fillId="0" borderId="0" xfId="0" applyFill="1"/>
    <xf numFmtId="0" fontId="9" fillId="0" borderId="0" xfId="0" applyFont="1" applyAlignment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1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5"/>
  <sheetViews>
    <sheetView tabSelected="1" zoomScale="130" zoomScaleNormal="130" zoomScaleSheetLayoutView="130" workbookViewId="0">
      <pane xSplit="22815" ySplit="5010" topLeftCell="Q208" activePane="bottomLeft"/>
      <selection activeCell="A6" sqref="A6:A11"/>
      <selection pane="topRight" activeCell="Q7" sqref="Q7"/>
      <selection pane="bottomLeft" activeCell="B218" sqref="B217:B218"/>
      <selection pane="bottomRight" activeCell="R380" sqref="R380"/>
    </sheetView>
  </sheetViews>
  <sheetFormatPr defaultRowHeight="18.75" x14ac:dyDescent="0.3"/>
  <cols>
    <col min="1" max="1" width="3.5546875" customWidth="1"/>
    <col min="2" max="2" width="28.6640625" customWidth="1"/>
    <col min="3" max="3" width="13" customWidth="1"/>
    <col min="4" max="4" width="5.6640625" customWidth="1"/>
    <col min="5" max="5" width="5.109375" style="52" customWidth="1"/>
    <col min="6" max="6" width="11.77734375" customWidth="1"/>
    <col min="7" max="7" width="3.5546875" customWidth="1"/>
    <col min="8" max="8" width="6.88671875" customWidth="1"/>
    <col min="9" max="9" width="5.21875" style="52" customWidth="1"/>
    <col min="10" max="10" width="6" style="45" customWidth="1"/>
    <col min="11" max="11" width="5.5546875" style="45" customWidth="1"/>
    <col min="12" max="12" width="6.33203125" style="45" customWidth="1"/>
    <col min="13" max="13" width="7" style="67" customWidth="1"/>
    <col min="14" max="14" width="6.6640625" customWidth="1"/>
    <col min="15" max="15" width="5.33203125" customWidth="1"/>
    <col min="16" max="16" width="6" customWidth="1"/>
    <col min="18" max="18" width="21.33203125" customWidth="1"/>
  </cols>
  <sheetData>
    <row r="1" spans="1:22" x14ac:dyDescent="0.3">
      <c r="A1" s="75" t="s">
        <v>15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1"/>
      <c r="R1" s="1"/>
      <c r="S1" s="1"/>
      <c r="T1" s="1"/>
      <c r="U1" s="1"/>
      <c r="V1" s="1"/>
    </row>
    <row r="2" spans="1:22" x14ac:dyDescent="0.3">
      <c r="A2" s="75" t="s">
        <v>166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1"/>
      <c r="R2" s="1"/>
      <c r="S2" s="1"/>
      <c r="T2" s="1"/>
      <c r="U2" s="1"/>
      <c r="V2" s="1"/>
    </row>
    <row r="3" spans="1:22" x14ac:dyDescent="0.3">
      <c r="A3" s="76" t="s">
        <v>156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1"/>
      <c r="R3" s="1"/>
      <c r="S3" s="1"/>
      <c r="T3" s="1"/>
      <c r="U3" s="1"/>
      <c r="V3" s="1"/>
    </row>
    <row r="4" spans="1:22" x14ac:dyDescent="0.3">
      <c r="A4" s="76" t="s">
        <v>164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1"/>
      <c r="R4" s="1"/>
      <c r="S4" s="1"/>
      <c r="T4" s="1"/>
      <c r="U4" s="1"/>
      <c r="V4" s="1"/>
    </row>
    <row r="5" spans="1:22" x14ac:dyDescent="0.3">
      <c r="A5" s="1"/>
      <c r="B5" s="1"/>
      <c r="C5" s="1"/>
      <c r="D5" s="1"/>
      <c r="E5" s="49"/>
      <c r="F5" s="1"/>
      <c r="G5" s="1"/>
      <c r="H5" s="1"/>
      <c r="I5" s="49"/>
      <c r="J5" s="43"/>
      <c r="K5" s="43"/>
      <c r="L5" s="43"/>
      <c r="M5" s="59"/>
      <c r="N5" s="1"/>
      <c r="O5" s="1"/>
      <c r="P5" s="1"/>
      <c r="Q5" s="1"/>
      <c r="R5" s="1"/>
      <c r="S5" s="1"/>
      <c r="T5" s="1"/>
      <c r="U5" s="1"/>
      <c r="V5" s="1"/>
    </row>
    <row r="6" spans="1:22" x14ac:dyDescent="0.3">
      <c r="A6" s="77" t="s">
        <v>0</v>
      </c>
      <c r="B6" s="78" t="s">
        <v>1</v>
      </c>
      <c r="C6" s="79" t="s">
        <v>16</v>
      </c>
      <c r="D6" s="78" t="s">
        <v>2</v>
      </c>
      <c r="E6" s="78"/>
      <c r="F6" s="78" t="s">
        <v>3</v>
      </c>
      <c r="G6" s="78" t="s">
        <v>4</v>
      </c>
      <c r="H6" s="78"/>
      <c r="I6" s="78"/>
      <c r="J6" s="78"/>
      <c r="K6" s="78"/>
      <c r="L6" s="78" t="s">
        <v>5</v>
      </c>
      <c r="M6" s="78"/>
      <c r="N6" s="78"/>
      <c r="O6" s="78"/>
      <c r="P6" s="78"/>
      <c r="Q6" s="2"/>
      <c r="R6" s="2"/>
      <c r="S6" s="2"/>
      <c r="T6" s="2"/>
      <c r="U6" s="2"/>
      <c r="V6" s="2"/>
    </row>
    <row r="7" spans="1:22" ht="67.5" customHeight="1" x14ac:dyDescent="0.3">
      <c r="A7" s="77"/>
      <c r="B7" s="78"/>
      <c r="C7" s="80"/>
      <c r="D7" s="78"/>
      <c r="E7" s="78"/>
      <c r="F7" s="78"/>
      <c r="G7" s="78" t="s">
        <v>6</v>
      </c>
      <c r="H7" s="78"/>
      <c r="I7" s="78"/>
      <c r="J7" s="78" t="s">
        <v>7</v>
      </c>
      <c r="K7" s="78"/>
      <c r="L7" s="78" t="s">
        <v>8</v>
      </c>
      <c r="M7" s="78"/>
      <c r="N7" s="78" t="s">
        <v>9</v>
      </c>
      <c r="O7" s="78"/>
      <c r="P7" s="78"/>
      <c r="Q7" s="2"/>
      <c r="R7" s="2"/>
      <c r="S7" s="2"/>
      <c r="T7" s="2"/>
      <c r="U7" s="2"/>
      <c r="V7" s="2"/>
    </row>
    <row r="8" spans="1:22" ht="18" customHeight="1" x14ac:dyDescent="0.3">
      <c r="A8" s="77"/>
      <c r="B8" s="78"/>
      <c r="C8" s="80"/>
      <c r="D8" s="78" t="s">
        <v>163</v>
      </c>
      <c r="E8" s="82" t="s">
        <v>167</v>
      </c>
      <c r="F8" s="78"/>
      <c r="G8" s="78" t="s">
        <v>10</v>
      </c>
      <c r="H8" s="78" t="s">
        <v>11</v>
      </c>
      <c r="I8" s="82" t="s">
        <v>12</v>
      </c>
      <c r="J8" s="78" t="s">
        <v>10</v>
      </c>
      <c r="K8" s="78" t="s">
        <v>13</v>
      </c>
      <c r="L8" s="78" t="s">
        <v>10</v>
      </c>
      <c r="M8" s="88" t="s">
        <v>11</v>
      </c>
      <c r="N8" s="78" t="s">
        <v>10</v>
      </c>
      <c r="O8" s="78" t="s">
        <v>11</v>
      </c>
      <c r="P8" s="78" t="s">
        <v>14</v>
      </c>
      <c r="Q8" s="2"/>
      <c r="R8" s="2"/>
      <c r="S8" s="2"/>
      <c r="T8" s="2"/>
      <c r="U8" s="2"/>
      <c r="V8" s="2"/>
    </row>
    <row r="9" spans="1:22" ht="18" customHeight="1" x14ac:dyDescent="0.3">
      <c r="A9" s="77"/>
      <c r="B9" s="78"/>
      <c r="C9" s="80"/>
      <c r="D9" s="78"/>
      <c r="E9" s="82"/>
      <c r="F9" s="78"/>
      <c r="G9" s="78"/>
      <c r="H9" s="78"/>
      <c r="I9" s="82"/>
      <c r="J9" s="78"/>
      <c r="K9" s="78"/>
      <c r="L9" s="78"/>
      <c r="M9" s="88"/>
      <c r="N9" s="78"/>
      <c r="O9" s="78"/>
      <c r="P9" s="78"/>
      <c r="Q9" s="2"/>
      <c r="R9" s="2"/>
      <c r="S9" s="2"/>
      <c r="T9" s="2"/>
      <c r="U9" s="2"/>
      <c r="V9" s="2"/>
    </row>
    <row r="10" spans="1:22" ht="18" customHeight="1" x14ac:dyDescent="0.3">
      <c r="A10" s="77"/>
      <c r="B10" s="78"/>
      <c r="C10" s="80"/>
      <c r="D10" s="78"/>
      <c r="E10" s="82"/>
      <c r="F10" s="78"/>
      <c r="G10" s="78"/>
      <c r="H10" s="78"/>
      <c r="I10" s="82"/>
      <c r="J10" s="78"/>
      <c r="K10" s="78"/>
      <c r="L10" s="78"/>
      <c r="M10" s="88"/>
      <c r="N10" s="78"/>
      <c r="O10" s="78"/>
      <c r="P10" s="78"/>
      <c r="Q10" s="2"/>
      <c r="R10" s="2"/>
      <c r="S10" s="2"/>
      <c r="T10" s="2"/>
      <c r="U10" s="2"/>
      <c r="V10" s="2"/>
    </row>
    <row r="11" spans="1:22" ht="54.6" customHeight="1" x14ac:dyDescent="0.3">
      <c r="A11" s="77"/>
      <c r="B11" s="78"/>
      <c r="C11" s="81"/>
      <c r="D11" s="78"/>
      <c r="E11" s="82"/>
      <c r="F11" s="78"/>
      <c r="G11" s="78"/>
      <c r="H11" s="78"/>
      <c r="I11" s="82"/>
      <c r="J11" s="78"/>
      <c r="K11" s="78"/>
      <c r="L11" s="78"/>
      <c r="M11" s="88"/>
      <c r="N11" s="78"/>
      <c r="O11" s="78"/>
      <c r="P11" s="78"/>
      <c r="Q11" s="2"/>
      <c r="R11" s="2"/>
      <c r="S11" s="2"/>
      <c r="T11" s="2"/>
      <c r="U11" s="2"/>
      <c r="V11" s="2"/>
    </row>
    <row r="12" spans="1:22" x14ac:dyDescent="0.3">
      <c r="A12" s="11">
        <v>1</v>
      </c>
      <c r="B12" s="12">
        <v>2</v>
      </c>
      <c r="C12" s="12">
        <v>3</v>
      </c>
      <c r="D12" s="12">
        <v>4</v>
      </c>
      <c r="E12" s="5">
        <v>5</v>
      </c>
      <c r="F12" s="12">
        <v>6</v>
      </c>
      <c r="G12" s="12">
        <v>7</v>
      </c>
      <c r="H12" s="12">
        <v>8</v>
      </c>
      <c r="I12" s="5">
        <v>9</v>
      </c>
      <c r="J12" s="42">
        <v>15</v>
      </c>
      <c r="K12" s="42">
        <v>21</v>
      </c>
      <c r="L12" s="42">
        <v>22</v>
      </c>
      <c r="M12" s="60">
        <v>23</v>
      </c>
      <c r="N12" s="12">
        <v>24</v>
      </c>
      <c r="O12" s="12">
        <v>25</v>
      </c>
      <c r="P12" s="12">
        <v>26</v>
      </c>
      <c r="Q12" s="2"/>
      <c r="R12" s="2"/>
      <c r="S12" s="2"/>
      <c r="T12" s="2"/>
      <c r="U12" s="2"/>
      <c r="V12" s="2"/>
    </row>
    <row r="13" spans="1:22" ht="13.15" customHeight="1" x14ac:dyDescent="0.3">
      <c r="A13" s="84" t="s">
        <v>17</v>
      </c>
      <c r="B13" s="85"/>
      <c r="C13" s="13"/>
      <c r="D13" s="13"/>
      <c r="E13" s="50"/>
      <c r="F13" s="13"/>
      <c r="G13" s="13"/>
      <c r="H13" s="13"/>
      <c r="I13" s="50"/>
      <c r="J13" s="13"/>
      <c r="K13" s="13"/>
      <c r="L13" s="13"/>
      <c r="M13" s="61"/>
      <c r="N13" s="13"/>
      <c r="O13" s="13"/>
      <c r="P13" s="13"/>
      <c r="Q13" s="2"/>
      <c r="R13" s="2"/>
      <c r="S13" s="2"/>
      <c r="T13" s="2"/>
      <c r="U13" s="2"/>
      <c r="V13" s="2"/>
    </row>
    <row r="14" spans="1:22" ht="9.9499999999999993" customHeight="1" x14ac:dyDescent="0.3">
      <c r="A14" s="30">
        <v>1</v>
      </c>
      <c r="B14" s="30" t="s">
        <v>18</v>
      </c>
      <c r="C14" s="8"/>
      <c r="D14" s="14"/>
      <c r="E14" s="20"/>
      <c r="F14" s="15"/>
      <c r="G14" s="16"/>
      <c r="H14" s="17"/>
      <c r="I14" s="20"/>
      <c r="J14" s="8"/>
      <c r="K14" s="18"/>
      <c r="L14" s="8"/>
      <c r="M14" s="62"/>
      <c r="N14" s="8"/>
      <c r="O14" s="18"/>
      <c r="P14" s="8"/>
      <c r="Q14" s="1"/>
      <c r="R14" s="1"/>
      <c r="S14" s="1"/>
      <c r="T14" s="1"/>
      <c r="U14" s="1"/>
      <c r="V14" s="1"/>
    </row>
    <row r="15" spans="1:22" ht="9.9499999999999993" customHeight="1" x14ac:dyDescent="0.3">
      <c r="A15" s="30"/>
      <c r="B15" s="30" t="s">
        <v>306</v>
      </c>
      <c r="C15" s="8">
        <v>1221.3</v>
      </c>
      <c r="D15" s="14">
        <v>800</v>
      </c>
      <c r="E15" s="20">
        <v>800</v>
      </c>
      <c r="F15" s="22">
        <f>E15/C15</f>
        <v>0.65503971178252685</v>
      </c>
      <c r="G15" s="16">
        <v>0</v>
      </c>
      <c r="H15" s="48">
        <v>0</v>
      </c>
      <c r="I15" s="20"/>
      <c r="J15" s="8">
        <v>0</v>
      </c>
      <c r="K15" s="18">
        <v>0</v>
      </c>
      <c r="L15" s="44">
        <v>40</v>
      </c>
      <c r="M15" s="63">
        <v>0.05</v>
      </c>
      <c r="N15" s="8">
        <v>0</v>
      </c>
      <c r="O15" s="18">
        <f>N15/E15</f>
        <v>0</v>
      </c>
      <c r="P15" s="8"/>
      <c r="Q15" s="1"/>
      <c r="R15" s="1"/>
      <c r="S15" s="1"/>
      <c r="T15" s="1"/>
      <c r="U15" s="1"/>
      <c r="V15" s="1"/>
    </row>
    <row r="16" spans="1:22" ht="9.9499999999999993" customHeight="1" x14ac:dyDescent="0.3">
      <c r="A16" s="30">
        <v>2</v>
      </c>
      <c r="B16" s="30" t="s">
        <v>159</v>
      </c>
      <c r="C16" s="8">
        <v>149.35</v>
      </c>
      <c r="D16" s="14">
        <v>37</v>
      </c>
      <c r="E16" s="20">
        <v>37</v>
      </c>
      <c r="F16" s="22">
        <f t="shared" ref="F16:F80" si="0">E16/C16</f>
        <v>0.24774020756611986</v>
      </c>
      <c r="G16" s="16">
        <v>0</v>
      </c>
      <c r="H16" s="48">
        <v>0</v>
      </c>
      <c r="I16" s="20"/>
      <c r="J16" s="8">
        <v>0</v>
      </c>
      <c r="K16" s="18">
        <v>0</v>
      </c>
      <c r="L16" s="44">
        <v>1</v>
      </c>
      <c r="M16" s="63">
        <v>0.05</v>
      </c>
      <c r="N16" s="8">
        <v>0</v>
      </c>
      <c r="O16" s="18">
        <f t="shared" ref="O16:O80" si="1">N16/E16</f>
        <v>0</v>
      </c>
      <c r="P16" s="8"/>
      <c r="Q16" s="1"/>
      <c r="R16" s="1"/>
      <c r="S16" s="1"/>
      <c r="T16" s="1"/>
      <c r="U16" s="1"/>
      <c r="V16" s="1"/>
    </row>
    <row r="17" spans="1:22" ht="9.9499999999999993" customHeight="1" x14ac:dyDescent="0.3">
      <c r="A17" s="30">
        <v>3</v>
      </c>
      <c r="B17" s="30" t="s">
        <v>19</v>
      </c>
      <c r="C17" s="8"/>
      <c r="D17" s="14"/>
      <c r="E17" s="20"/>
      <c r="F17" s="22"/>
      <c r="G17" s="16"/>
      <c r="H17" s="48"/>
      <c r="I17" s="20"/>
      <c r="J17" s="8"/>
      <c r="K17" s="18"/>
      <c r="L17" s="44"/>
      <c r="M17" s="63"/>
      <c r="N17" s="8"/>
      <c r="O17" s="18"/>
      <c r="P17" s="8"/>
      <c r="Q17" s="1"/>
      <c r="R17" s="1"/>
      <c r="S17" s="1"/>
      <c r="T17" s="1"/>
      <c r="U17" s="1"/>
      <c r="V17" s="1"/>
    </row>
    <row r="18" spans="1:22" ht="9.9499999999999993" customHeight="1" x14ac:dyDescent="0.3">
      <c r="A18" s="30"/>
      <c r="B18" s="30" t="s">
        <v>307</v>
      </c>
      <c r="C18" s="8">
        <v>89.41</v>
      </c>
      <c r="D18" s="14">
        <v>8</v>
      </c>
      <c r="E18" s="20">
        <v>8</v>
      </c>
      <c r="F18" s="22">
        <f t="shared" si="0"/>
        <v>8.9475450173358687E-2</v>
      </c>
      <c r="G18" s="16">
        <v>0</v>
      </c>
      <c r="H18" s="48">
        <v>0</v>
      </c>
      <c r="I18" s="20"/>
      <c r="J18" s="8">
        <v>0</v>
      </c>
      <c r="K18" s="18">
        <v>0</v>
      </c>
      <c r="L18" s="44">
        <v>0</v>
      </c>
      <c r="M18" s="63">
        <v>0</v>
      </c>
      <c r="N18" s="8">
        <v>0</v>
      </c>
      <c r="O18" s="18">
        <f t="shared" si="1"/>
        <v>0</v>
      </c>
      <c r="P18" s="8"/>
      <c r="Q18" s="1"/>
      <c r="R18" s="1"/>
      <c r="S18" s="1"/>
      <c r="T18" s="1"/>
      <c r="U18" s="1"/>
      <c r="V18" s="1"/>
    </row>
    <row r="19" spans="1:22" ht="9.9499999999999993" customHeight="1" x14ac:dyDescent="0.3">
      <c r="A19" s="30"/>
      <c r="B19" s="30" t="s">
        <v>309</v>
      </c>
      <c r="C19" s="8">
        <v>54.72</v>
      </c>
      <c r="D19" s="14">
        <v>11</v>
      </c>
      <c r="E19" s="20">
        <v>11</v>
      </c>
      <c r="F19" s="22">
        <f t="shared" si="0"/>
        <v>0.20102339181286549</v>
      </c>
      <c r="G19" s="16">
        <v>0</v>
      </c>
      <c r="H19" s="48">
        <v>0</v>
      </c>
      <c r="I19" s="20"/>
      <c r="J19" s="8">
        <v>0</v>
      </c>
      <c r="K19" s="18">
        <v>0</v>
      </c>
      <c r="L19" s="44">
        <v>0</v>
      </c>
      <c r="M19" s="63">
        <v>0</v>
      </c>
      <c r="N19" s="8">
        <v>0</v>
      </c>
      <c r="O19" s="18">
        <f t="shared" si="1"/>
        <v>0</v>
      </c>
      <c r="P19" s="8"/>
      <c r="Q19" s="1"/>
      <c r="R19" s="1"/>
      <c r="S19" s="1"/>
      <c r="T19" s="1"/>
      <c r="U19" s="1"/>
      <c r="V19" s="1"/>
    </row>
    <row r="20" spans="1:22" ht="9.9499999999999993" customHeight="1" x14ac:dyDescent="0.3">
      <c r="A20" s="30"/>
      <c r="B20" s="30" t="s">
        <v>308</v>
      </c>
      <c r="C20" s="8">
        <v>11.18</v>
      </c>
      <c r="D20" s="14">
        <v>13</v>
      </c>
      <c r="E20" s="20">
        <v>13</v>
      </c>
      <c r="F20" s="22">
        <f t="shared" si="0"/>
        <v>1.1627906976744187</v>
      </c>
      <c r="G20" s="16">
        <v>0</v>
      </c>
      <c r="H20" s="48">
        <v>0</v>
      </c>
      <c r="I20" s="20"/>
      <c r="J20" s="8">
        <v>0</v>
      </c>
      <c r="K20" s="18">
        <v>0</v>
      </c>
      <c r="L20" s="44">
        <v>0</v>
      </c>
      <c r="M20" s="63">
        <v>0</v>
      </c>
      <c r="N20" s="8">
        <v>0</v>
      </c>
      <c r="O20" s="18">
        <f t="shared" si="1"/>
        <v>0</v>
      </c>
      <c r="P20" s="8"/>
      <c r="Q20" s="1"/>
      <c r="R20" s="1"/>
      <c r="S20" s="1"/>
      <c r="T20" s="1"/>
      <c r="U20" s="1"/>
      <c r="V20" s="1"/>
    </row>
    <row r="21" spans="1:22" ht="9.9499999999999993" customHeight="1" x14ac:dyDescent="0.3">
      <c r="A21" s="30"/>
      <c r="B21" s="30" t="s">
        <v>310</v>
      </c>
      <c r="C21" s="8">
        <v>58.79</v>
      </c>
      <c r="D21" s="14">
        <v>9</v>
      </c>
      <c r="E21" s="20">
        <v>9</v>
      </c>
      <c r="F21" s="22">
        <f t="shared" si="0"/>
        <v>0.15308725973805068</v>
      </c>
      <c r="G21" s="16">
        <v>0</v>
      </c>
      <c r="H21" s="48">
        <v>0</v>
      </c>
      <c r="I21" s="20"/>
      <c r="J21" s="8">
        <v>0</v>
      </c>
      <c r="K21" s="18">
        <v>0</v>
      </c>
      <c r="L21" s="44">
        <v>0</v>
      </c>
      <c r="M21" s="63">
        <v>0</v>
      </c>
      <c r="N21" s="8">
        <v>0</v>
      </c>
      <c r="O21" s="18">
        <f t="shared" si="1"/>
        <v>0</v>
      </c>
      <c r="P21" s="8"/>
      <c r="Q21" s="1"/>
      <c r="R21" s="1"/>
      <c r="S21" s="1"/>
      <c r="T21" s="1"/>
      <c r="U21" s="1"/>
      <c r="V21" s="1"/>
    </row>
    <row r="22" spans="1:22" ht="51.75" customHeight="1" x14ac:dyDescent="0.3">
      <c r="A22" s="30">
        <v>4</v>
      </c>
      <c r="B22" s="30" t="s">
        <v>157</v>
      </c>
      <c r="C22" s="8"/>
      <c r="D22" s="14"/>
      <c r="E22" s="20"/>
      <c r="F22" s="22"/>
      <c r="G22" s="16"/>
      <c r="H22" s="48"/>
      <c r="I22" s="20"/>
      <c r="J22" s="8"/>
      <c r="K22" s="18"/>
      <c r="L22" s="44"/>
      <c r="M22" s="63"/>
      <c r="N22" s="8"/>
      <c r="O22" s="18"/>
      <c r="P22" s="8"/>
      <c r="Q22" s="1"/>
      <c r="R22" s="1"/>
      <c r="S22" s="1"/>
      <c r="T22" s="1"/>
      <c r="U22" s="1"/>
      <c r="V22" s="1"/>
    </row>
    <row r="23" spans="1:22" s="26" customFormat="1" ht="9.9499999999999993" customHeight="1" x14ac:dyDescent="0.3">
      <c r="A23" s="89" t="s">
        <v>20</v>
      </c>
      <c r="B23" s="90"/>
      <c r="C23" s="19">
        <f>SUM(C15:C17)</f>
        <v>1370.6499999999999</v>
      </c>
      <c r="D23" s="37">
        <v>878</v>
      </c>
      <c r="E23" s="4">
        <f>SUM(E15:E22)</f>
        <v>878</v>
      </c>
      <c r="F23" s="25">
        <f t="shared" si="0"/>
        <v>0.64057199139094601</v>
      </c>
      <c r="G23" s="36">
        <v>0</v>
      </c>
      <c r="H23" s="55">
        <v>0</v>
      </c>
      <c r="I23" s="4">
        <v>0</v>
      </c>
      <c r="J23" s="19">
        <f>SUM(J15:J22)</f>
        <v>0</v>
      </c>
      <c r="K23" s="56">
        <v>0</v>
      </c>
      <c r="L23" s="41">
        <f>SUM(L15:L22)</f>
        <v>41</v>
      </c>
      <c r="M23" s="64">
        <f>L23/E23</f>
        <v>4.6697038724373578E-2</v>
      </c>
      <c r="N23" s="19">
        <f>SUM(N15:N21)</f>
        <v>0</v>
      </c>
      <c r="O23" s="56">
        <f t="shared" si="1"/>
        <v>0</v>
      </c>
      <c r="P23" s="19">
        <v>0</v>
      </c>
      <c r="Q23" s="57"/>
      <c r="R23" s="57"/>
      <c r="S23" s="57"/>
      <c r="T23" s="57"/>
      <c r="U23" s="57"/>
      <c r="V23" s="57"/>
    </row>
    <row r="24" spans="1:22" ht="9.9499999999999993" customHeight="1" x14ac:dyDescent="0.3">
      <c r="A24" s="86" t="s">
        <v>21</v>
      </c>
      <c r="B24" s="86"/>
      <c r="C24" s="8"/>
      <c r="D24" s="14"/>
      <c r="E24" s="20"/>
      <c r="F24" s="22"/>
      <c r="G24" s="16"/>
      <c r="H24" s="48"/>
      <c r="I24" s="20"/>
      <c r="J24" s="8"/>
      <c r="K24" s="18"/>
      <c r="L24" s="44"/>
      <c r="M24" s="63"/>
      <c r="N24" s="8"/>
      <c r="O24" s="18"/>
      <c r="P24" s="8"/>
      <c r="Q24" s="1"/>
      <c r="R24" s="1"/>
      <c r="S24" s="1"/>
      <c r="T24" s="1"/>
      <c r="U24" s="1"/>
      <c r="V24" s="1"/>
    </row>
    <row r="25" spans="1:22" ht="9.9499999999999993" customHeight="1" x14ac:dyDescent="0.3">
      <c r="A25" s="31">
        <v>1</v>
      </c>
      <c r="B25" s="31" t="s">
        <v>22</v>
      </c>
      <c r="C25" s="8"/>
      <c r="D25" s="14"/>
      <c r="E25" s="20"/>
      <c r="F25" s="22"/>
      <c r="G25" s="20"/>
      <c r="H25" s="48"/>
      <c r="I25" s="20"/>
      <c r="J25" s="8"/>
      <c r="K25" s="18"/>
      <c r="L25" s="44"/>
      <c r="M25" s="63"/>
      <c r="N25" s="8"/>
      <c r="O25" s="18"/>
      <c r="P25" s="8"/>
      <c r="Q25" s="1"/>
      <c r="R25" s="1"/>
      <c r="S25" s="1"/>
      <c r="T25" s="1"/>
      <c r="U25" s="1"/>
      <c r="V25" s="1"/>
    </row>
    <row r="26" spans="1:22" s="9" customFormat="1" ht="9.9499999999999993" customHeight="1" x14ac:dyDescent="0.3">
      <c r="A26" s="31"/>
      <c r="B26" s="31" t="s">
        <v>169</v>
      </c>
      <c r="C26" s="8">
        <v>514.21</v>
      </c>
      <c r="D26" s="21">
        <v>32</v>
      </c>
      <c r="E26" s="20">
        <v>32</v>
      </c>
      <c r="F26" s="22">
        <f t="shared" si="0"/>
        <v>6.2231384064876216E-2</v>
      </c>
      <c r="G26" s="20">
        <v>1</v>
      </c>
      <c r="H26" s="48">
        <v>3.125E-2</v>
      </c>
      <c r="I26" s="20"/>
      <c r="J26" s="8">
        <v>0</v>
      </c>
      <c r="K26" s="18">
        <f t="shared" ref="K26:K28" si="2">J26/G26</f>
        <v>0</v>
      </c>
      <c r="L26" s="44">
        <v>1</v>
      </c>
      <c r="M26" s="63">
        <v>0.05</v>
      </c>
      <c r="N26" s="8">
        <v>1</v>
      </c>
      <c r="O26" s="18">
        <f t="shared" si="1"/>
        <v>3.125E-2</v>
      </c>
      <c r="P26" s="8"/>
      <c r="Q26" s="10"/>
      <c r="R26" s="10"/>
      <c r="S26" s="10"/>
      <c r="T26" s="10"/>
      <c r="U26" s="10"/>
      <c r="V26" s="10"/>
    </row>
    <row r="27" spans="1:22" s="9" customFormat="1" ht="9.9499999999999993" customHeight="1" x14ac:dyDescent="0.3">
      <c r="A27" s="31"/>
      <c r="B27" s="31" t="s">
        <v>170</v>
      </c>
      <c r="C27" s="8">
        <v>34.35</v>
      </c>
      <c r="D27" s="21">
        <v>0</v>
      </c>
      <c r="E27" s="20">
        <v>0</v>
      </c>
      <c r="F27" s="22">
        <f t="shared" si="0"/>
        <v>0</v>
      </c>
      <c r="G27" s="20">
        <v>0</v>
      </c>
      <c r="H27" s="48">
        <v>0</v>
      </c>
      <c r="I27" s="20"/>
      <c r="J27" s="8">
        <v>0</v>
      </c>
      <c r="K27" s="18">
        <v>0</v>
      </c>
      <c r="L27" s="44">
        <v>0</v>
      </c>
      <c r="M27" s="63">
        <v>0</v>
      </c>
      <c r="N27" s="8">
        <v>0</v>
      </c>
      <c r="O27" s="18">
        <v>0</v>
      </c>
      <c r="P27" s="8"/>
      <c r="Q27" s="10"/>
      <c r="R27" s="10"/>
      <c r="S27" s="10"/>
      <c r="T27" s="10"/>
      <c r="U27" s="10"/>
      <c r="V27" s="10"/>
    </row>
    <row r="28" spans="1:22" s="9" customFormat="1" ht="9.9499999999999993" customHeight="1" x14ac:dyDescent="0.3">
      <c r="A28" s="31"/>
      <c r="B28" s="31" t="s">
        <v>171</v>
      </c>
      <c r="C28" s="8">
        <v>449.61</v>
      </c>
      <c r="D28" s="21">
        <v>31</v>
      </c>
      <c r="E28" s="20">
        <v>31</v>
      </c>
      <c r="F28" s="22">
        <f t="shared" si="0"/>
        <v>6.8948644380685487E-2</v>
      </c>
      <c r="G28" s="20">
        <v>1</v>
      </c>
      <c r="H28" s="48">
        <v>3.2258064516129031E-2</v>
      </c>
      <c r="I28" s="20"/>
      <c r="J28" s="8">
        <v>0</v>
      </c>
      <c r="K28" s="18">
        <f t="shared" si="2"/>
        <v>0</v>
      </c>
      <c r="L28" s="44">
        <v>1</v>
      </c>
      <c r="M28" s="63">
        <v>0.05</v>
      </c>
      <c r="N28" s="8">
        <v>1</v>
      </c>
      <c r="O28" s="18">
        <f t="shared" si="1"/>
        <v>3.2258064516129031E-2</v>
      </c>
      <c r="P28" s="8"/>
      <c r="Q28" s="10"/>
      <c r="R28" s="10"/>
      <c r="S28" s="10"/>
      <c r="T28" s="10"/>
      <c r="U28" s="10"/>
      <c r="V28" s="10"/>
    </row>
    <row r="29" spans="1:22" ht="9.9499999999999993" customHeight="1" x14ac:dyDescent="0.3">
      <c r="A29" s="31">
        <v>2</v>
      </c>
      <c r="B29" s="31" t="s">
        <v>23</v>
      </c>
      <c r="C29" s="8"/>
      <c r="D29" s="14"/>
      <c r="E29" s="20"/>
      <c r="F29" s="22"/>
      <c r="G29" s="20"/>
      <c r="H29" s="48"/>
      <c r="I29" s="20"/>
      <c r="J29" s="8"/>
      <c r="K29" s="18"/>
      <c r="L29" s="44"/>
      <c r="M29" s="63"/>
      <c r="N29" s="8"/>
      <c r="O29" s="18"/>
      <c r="P29" s="8"/>
      <c r="Q29" s="1"/>
      <c r="R29" s="1"/>
      <c r="S29" s="1"/>
      <c r="T29" s="1"/>
      <c r="U29" s="1"/>
      <c r="V29" s="1"/>
    </row>
    <row r="30" spans="1:22" s="9" customFormat="1" ht="9.9499999999999993" customHeight="1" x14ac:dyDescent="0.3">
      <c r="A30" s="30"/>
      <c r="B30" s="30" t="s">
        <v>172</v>
      </c>
      <c r="C30" s="8">
        <v>188.87</v>
      </c>
      <c r="D30" s="21">
        <v>12</v>
      </c>
      <c r="E30" s="20">
        <v>12</v>
      </c>
      <c r="F30" s="22">
        <f t="shared" si="0"/>
        <v>6.3535765341240003E-2</v>
      </c>
      <c r="G30" s="20">
        <v>0</v>
      </c>
      <c r="H30" s="48">
        <v>0</v>
      </c>
      <c r="I30" s="20"/>
      <c r="J30" s="8">
        <v>0</v>
      </c>
      <c r="K30" s="18">
        <v>0</v>
      </c>
      <c r="L30" s="44">
        <v>0</v>
      </c>
      <c r="M30" s="63">
        <v>0.05</v>
      </c>
      <c r="N30" s="8">
        <v>0</v>
      </c>
      <c r="O30" s="18">
        <f t="shared" si="1"/>
        <v>0</v>
      </c>
      <c r="P30" s="8"/>
      <c r="Q30" s="10"/>
      <c r="R30" s="10"/>
      <c r="S30" s="10"/>
      <c r="T30" s="10"/>
      <c r="U30" s="10"/>
      <c r="V30" s="10"/>
    </row>
    <row r="31" spans="1:22" s="9" customFormat="1" ht="9.9499999999999993" customHeight="1" x14ac:dyDescent="0.3">
      <c r="A31" s="30"/>
      <c r="B31" s="30" t="s">
        <v>173</v>
      </c>
      <c r="C31" s="8">
        <v>46.44</v>
      </c>
      <c r="D31" s="21">
        <v>3</v>
      </c>
      <c r="E31" s="20">
        <v>3</v>
      </c>
      <c r="F31" s="22">
        <f t="shared" si="0"/>
        <v>6.4599483204134375E-2</v>
      </c>
      <c r="G31" s="20">
        <v>0</v>
      </c>
      <c r="H31" s="48">
        <v>0</v>
      </c>
      <c r="I31" s="20"/>
      <c r="J31" s="8">
        <v>0</v>
      </c>
      <c r="K31" s="18">
        <v>0</v>
      </c>
      <c r="L31" s="44">
        <v>0</v>
      </c>
      <c r="M31" s="63">
        <v>0.05</v>
      </c>
      <c r="N31" s="8">
        <v>0</v>
      </c>
      <c r="O31" s="18">
        <f t="shared" si="1"/>
        <v>0</v>
      </c>
      <c r="P31" s="8"/>
      <c r="Q31" s="10"/>
      <c r="R31" s="10"/>
      <c r="S31" s="10"/>
      <c r="T31" s="10"/>
      <c r="U31" s="10"/>
      <c r="V31" s="10"/>
    </row>
    <row r="32" spans="1:22" s="9" customFormat="1" ht="9.9499999999999993" customHeight="1" x14ac:dyDescent="0.3">
      <c r="A32" s="30"/>
      <c r="B32" s="30" t="s">
        <v>174</v>
      </c>
      <c r="C32" s="8">
        <v>423.88</v>
      </c>
      <c r="D32" s="21">
        <v>35</v>
      </c>
      <c r="E32" s="20">
        <v>35</v>
      </c>
      <c r="F32" s="22">
        <f t="shared" si="0"/>
        <v>8.2570538831744839E-2</v>
      </c>
      <c r="G32" s="20">
        <v>1</v>
      </c>
      <c r="H32" s="48">
        <v>2.8571428571428571E-2</v>
      </c>
      <c r="I32" s="20"/>
      <c r="J32" s="8">
        <v>0</v>
      </c>
      <c r="K32" s="18">
        <f t="shared" ref="K32" si="3">J32/G32</f>
        <v>0</v>
      </c>
      <c r="L32" s="44">
        <v>1</v>
      </c>
      <c r="M32" s="63">
        <v>0.05</v>
      </c>
      <c r="N32" s="8">
        <v>1</v>
      </c>
      <c r="O32" s="18">
        <f t="shared" si="1"/>
        <v>2.8571428571428571E-2</v>
      </c>
      <c r="P32" s="8"/>
      <c r="Q32" s="10"/>
      <c r="R32" s="10"/>
      <c r="S32" s="10"/>
      <c r="T32" s="10"/>
      <c r="U32" s="10"/>
      <c r="V32" s="10"/>
    </row>
    <row r="33" spans="1:22" s="9" customFormat="1" ht="9.9499999999999993" customHeight="1" x14ac:dyDescent="0.3">
      <c r="A33" s="30"/>
      <c r="B33" s="30" t="s">
        <v>175</v>
      </c>
      <c r="C33" s="8">
        <v>96.39</v>
      </c>
      <c r="D33" s="21">
        <v>8</v>
      </c>
      <c r="E33" s="20">
        <v>8</v>
      </c>
      <c r="F33" s="22">
        <f t="shared" si="0"/>
        <v>8.2996161427533979E-2</v>
      </c>
      <c r="G33" s="20">
        <v>0</v>
      </c>
      <c r="H33" s="48">
        <v>0</v>
      </c>
      <c r="I33" s="20"/>
      <c r="J33" s="8">
        <v>0</v>
      </c>
      <c r="K33" s="18">
        <v>0</v>
      </c>
      <c r="L33" s="44">
        <v>0</v>
      </c>
      <c r="M33" s="63">
        <v>0.05</v>
      </c>
      <c r="N33" s="8">
        <v>0</v>
      </c>
      <c r="O33" s="18">
        <f t="shared" si="1"/>
        <v>0</v>
      </c>
      <c r="P33" s="8"/>
      <c r="Q33" s="10"/>
      <c r="R33" s="10"/>
      <c r="S33" s="10"/>
      <c r="T33" s="10"/>
      <c r="U33" s="10"/>
      <c r="V33" s="10"/>
    </row>
    <row r="34" spans="1:22" s="9" customFormat="1" ht="9.9499999999999993" customHeight="1" x14ac:dyDescent="0.3">
      <c r="A34" s="30"/>
      <c r="B34" s="30" t="s">
        <v>176</v>
      </c>
      <c r="C34" s="8">
        <v>204.58</v>
      </c>
      <c r="D34" s="21">
        <v>12</v>
      </c>
      <c r="E34" s="20">
        <v>12</v>
      </c>
      <c r="F34" s="22">
        <f t="shared" si="0"/>
        <v>5.8656760191612083E-2</v>
      </c>
      <c r="G34" s="20">
        <v>0</v>
      </c>
      <c r="H34" s="48">
        <v>0</v>
      </c>
      <c r="I34" s="20"/>
      <c r="J34" s="8">
        <v>0</v>
      </c>
      <c r="K34" s="18">
        <v>0</v>
      </c>
      <c r="L34" s="44">
        <v>0</v>
      </c>
      <c r="M34" s="63">
        <v>0.05</v>
      </c>
      <c r="N34" s="8">
        <v>0</v>
      </c>
      <c r="O34" s="18">
        <f t="shared" si="1"/>
        <v>0</v>
      </c>
      <c r="P34" s="8"/>
      <c r="Q34" s="10"/>
      <c r="R34" s="10"/>
      <c r="S34" s="10"/>
      <c r="T34" s="10"/>
      <c r="U34" s="10"/>
      <c r="V34" s="10"/>
    </row>
    <row r="35" spans="1:22" s="9" customFormat="1" ht="9.9499999999999993" customHeight="1" x14ac:dyDescent="0.3">
      <c r="A35" s="30"/>
      <c r="B35" s="30" t="s">
        <v>177</v>
      </c>
      <c r="C35" s="8">
        <v>38.96</v>
      </c>
      <c r="D35" s="21">
        <v>3</v>
      </c>
      <c r="E35" s="20">
        <v>3</v>
      </c>
      <c r="F35" s="22">
        <f t="shared" si="0"/>
        <v>7.7002053388090352E-2</v>
      </c>
      <c r="G35" s="20">
        <v>0</v>
      </c>
      <c r="H35" s="48">
        <v>0</v>
      </c>
      <c r="I35" s="20"/>
      <c r="J35" s="8">
        <v>0</v>
      </c>
      <c r="K35" s="18">
        <v>0</v>
      </c>
      <c r="L35" s="44">
        <v>0</v>
      </c>
      <c r="M35" s="63">
        <v>0.05</v>
      </c>
      <c r="N35" s="8">
        <v>0</v>
      </c>
      <c r="O35" s="18">
        <f t="shared" si="1"/>
        <v>0</v>
      </c>
      <c r="P35" s="8"/>
      <c r="Q35" s="10"/>
      <c r="R35" s="10"/>
      <c r="S35" s="10"/>
      <c r="T35" s="10"/>
      <c r="U35" s="10"/>
      <c r="V35" s="10"/>
    </row>
    <row r="36" spans="1:22" s="9" customFormat="1" ht="9.9499999999999993" customHeight="1" x14ac:dyDescent="0.3">
      <c r="A36" s="30"/>
      <c r="B36" s="30" t="s">
        <v>178</v>
      </c>
      <c r="C36" s="8">
        <v>97.03</v>
      </c>
      <c r="D36" s="21">
        <v>10</v>
      </c>
      <c r="E36" s="20">
        <v>10</v>
      </c>
      <c r="F36" s="22">
        <f t="shared" si="0"/>
        <v>0.10306090899721736</v>
      </c>
      <c r="G36" s="20">
        <v>0</v>
      </c>
      <c r="H36" s="48">
        <v>0</v>
      </c>
      <c r="I36" s="20"/>
      <c r="J36" s="8">
        <v>0</v>
      </c>
      <c r="K36" s="18">
        <v>0</v>
      </c>
      <c r="L36" s="44">
        <v>0</v>
      </c>
      <c r="M36" s="63">
        <v>0.05</v>
      </c>
      <c r="N36" s="8">
        <v>0</v>
      </c>
      <c r="O36" s="18">
        <f t="shared" si="1"/>
        <v>0</v>
      </c>
      <c r="P36" s="8"/>
      <c r="Q36" s="10"/>
      <c r="R36" s="10"/>
      <c r="S36" s="10"/>
      <c r="T36" s="10"/>
      <c r="U36" s="10"/>
      <c r="V36" s="10"/>
    </row>
    <row r="37" spans="1:22" s="9" customFormat="1" ht="9.9499999999999993" customHeight="1" x14ac:dyDescent="0.3">
      <c r="A37" s="30"/>
      <c r="B37" s="30" t="s">
        <v>179</v>
      </c>
      <c r="C37" s="8">
        <v>40.97</v>
      </c>
      <c r="D37" s="21">
        <v>2</v>
      </c>
      <c r="E37" s="20">
        <v>2</v>
      </c>
      <c r="F37" s="22">
        <f t="shared" si="0"/>
        <v>4.8816206980717598E-2</v>
      </c>
      <c r="G37" s="20">
        <v>0</v>
      </c>
      <c r="H37" s="48">
        <v>0</v>
      </c>
      <c r="I37" s="20"/>
      <c r="J37" s="8">
        <v>0</v>
      </c>
      <c r="K37" s="18">
        <v>0</v>
      </c>
      <c r="L37" s="44">
        <v>0</v>
      </c>
      <c r="M37" s="63">
        <v>0.05</v>
      </c>
      <c r="N37" s="8">
        <v>0</v>
      </c>
      <c r="O37" s="18">
        <f t="shared" si="1"/>
        <v>0</v>
      </c>
      <c r="P37" s="8"/>
      <c r="Q37" s="10"/>
      <c r="R37" s="10"/>
      <c r="S37" s="10"/>
      <c r="T37" s="10"/>
      <c r="U37" s="10"/>
      <c r="V37" s="10"/>
    </row>
    <row r="38" spans="1:22" ht="9.9499999999999993" customHeight="1" x14ac:dyDescent="0.3">
      <c r="A38" s="31">
        <v>3</v>
      </c>
      <c r="B38" s="31" t="s">
        <v>24</v>
      </c>
      <c r="C38" s="8"/>
      <c r="D38" s="14"/>
      <c r="E38" s="20"/>
      <c r="F38" s="22"/>
      <c r="G38" s="20"/>
      <c r="H38" s="48"/>
      <c r="I38" s="20"/>
      <c r="J38" s="8"/>
      <c r="K38" s="18"/>
      <c r="L38" s="44"/>
      <c r="M38" s="63"/>
      <c r="N38" s="8"/>
      <c r="O38" s="18"/>
      <c r="P38" s="8"/>
      <c r="Q38" s="1"/>
      <c r="R38" s="1"/>
      <c r="S38" s="1"/>
      <c r="T38" s="1"/>
      <c r="U38" s="1"/>
      <c r="V38" s="1"/>
    </row>
    <row r="39" spans="1:22" s="9" customFormat="1" ht="9.9499999999999993" customHeight="1" x14ac:dyDescent="0.3">
      <c r="A39" s="31"/>
      <c r="B39" s="30" t="s">
        <v>180</v>
      </c>
      <c r="C39" s="8">
        <v>239.47</v>
      </c>
      <c r="D39" s="21">
        <v>0</v>
      </c>
      <c r="E39" s="20">
        <v>0</v>
      </c>
      <c r="F39" s="22">
        <f t="shared" si="0"/>
        <v>0</v>
      </c>
      <c r="G39" s="20">
        <v>0</v>
      </c>
      <c r="H39" s="48">
        <v>0</v>
      </c>
      <c r="I39" s="20"/>
      <c r="J39" s="8">
        <v>0</v>
      </c>
      <c r="K39" s="18">
        <v>0</v>
      </c>
      <c r="L39" s="44">
        <v>0</v>
      </c>
      <c r="M39" s="63">
        <v>0</v>
      </c>
      <c r="N39" s="8">
        <v>0</v>
      </c>
      <c r="O39" s="18">
        <v>0</v>
      </c>
      <c r="P39" s="8"/>
    </row>
    <row r="40" spans="1:22" s="9" customFormat="1" ht="9.9499999999999993" customHeight="1" x14ac:dyDescent="0.3">
      <c r="A40" s="31"/>
      <c r="B40" s="30" t="s">
        <v>181</v>
      </c>
      <c r="C40" s="8">
        <v>46.05</v>
      </c>
      <c r="D40" s="21">
        <v>0</v>
      </c>
      <c r="E40" s="20">
        <v>0</v>
      </c>
      <c r="F40" s="22">
        <f t="shared" si="0"/>
        <v>0</v>
      </c>
      <c r="G40" s="20">
        <v>0</v>
      </c>
      <c r="H40" s="48">
        <v>0</v>
      </c>
      <c r="I40" s="20"/>
      <c r="J40" s="8">
        <v>0</v>
      </c>
      <c r="K40" s="18">
        <v>0</v>
      </c>
      <c r="L40" s="44">
        <v>0</v>
      </c>
      <c r="M40" s="63">
        <v>0</v>
      </c>
      <c r="N40" s="8">
        <v>0</v>
      </c>
      <c r="O40" s="18">
        <v>0</v>
      </c>
      <c r="P40" s="8"/>
    </row>
    <row r="41" spans="1:22" s="9" customFormat="1" ht="9.9499999999999993" customHeight="1" x14ac:dyDescent="0.3">
      <c r="A41" s="31"/>
      <c r="B41" s="30" t="s">
        <v>182</v>
      </c>
      <c r="C41" s="8">
        <v>69.010000000000005</v>
      </c>
      <c r="D41" s="21">
        <v>0</v>
      </c>
      <c r="E41" s="20">
        <v>0</v>
      </c>
      <c r="F41" s="22">
        <f t="shared" si="0"/>
        <v>0</v>
      </c>
      <c r="G41" s="20">
        <v>0</v>
      </c>
      <c r="H41" s="48">
        <v>0</v>
      </c>
      <c r="I41" s="20"/>
      <c r="J41" s="8">
        <v>0</v>
      </c>
      <c r="K41" s="18">
        <v>0</v>
      </c>
      <c r="L41" s="44">
        <v>0</v>
      </c>
      <c r="M41" s="63">
        <v>0</v>
      </c>
      <c r="N41" s="8">
        <v>0</v>
      </c>
      <c r="O41" s="18">
        <v>0</v>
      </c>
      <c r="P41" s="8"/>
    </row>
    <row r="42" spans="1:22" s="9" customFormat="1" ht="9.9499999999999993" customHeight="1" x14ac:dyDescent="0.3">
      <c r="A42" s="31"/>
      <c r="B42" s="30" t="s">
        <v>183</v>
      </c>
      <c r="C42" s="8">
        <v>109.47</v>
      </c>
      <c r="D42" s="21">
        <v>25</v>
      </c>
      <c r="E42" s="20">
        <v>25</v>
      </c>
      <c r="F42" s="22">
        <f t="shared" si="0"/>
        <v>0.2283730702475564</v>
      </c>
      <c r="G42" s="20">
        <v>0</v>
      </c>
      <c r="H42" s="48">
        <v>0</v>
      </c>
      <c r="I42" s="20"/>
      <c r="J42" s="8">
        <v>0</v>
      </c>
      <c r="K42" s="18">
        <v>0</v>
      </c>
      <c r="L42" s="44">
        <v>1</v>
      </c>
      <c r="M42" s="63">
        <v>0</v>
      </c>
      <c r="N42" s="8">
        <v>0</v>
      </c>
      <c r="O42" s="18">
        <f t="shared" si="1"/>
        <v>0</v>
      </c>
      <c r="P42" s="8"/>
    </row>
    <row r="43" spans="1:22" s="9" customFormat="1" ht="9.9499999999999993" customHeight="1" x14ac:dyDescent="0.3">
      <c r="A43" s="31"/>
      <c r="B43" s="30" t="s">
        <v>184</v>
      </c>
      <c r="C43" s="8">
        <v>221.53</v>
      </c>
      <c r="D43" s="21">
        <v>30</v>
      </c>
      <c r="E43" s="20">
        <v>30</v>
      </c>
      <c r="F43" s="22">
        <f t="shared" si="0"/>
        <v>0.13542183902857402</v>
      </c>
      <c r="G43" s="20">
        <v>1</v>
      </c>
      <c r="H43" s="48">
        <v>3.3333333333333333E-2</v>
      </c>
      <c r="I43" s="20"/>
      <c r="J43" s="8">
        <v>0</v>
      </c>
      <c r="K43" s="18">
        <f t="shared" ref="K43" si="4">J43/G43</f>
        <v>0</v>
      </c>
      <c r="L43" s="44">
        <v>1</v>
      </c>
      <c r="M43" s="63">
        <v>0.05</v>
      </c>
      <c r="N43" s="8">
        <v>1</v>
      </c>
      <c r="O43" s="18">
        <f t="shared" si="1"/>
        <v>3.3333333333333333E-2</v>
      </c>
      <c r="P43" s="8"/>
    </row>
    <row r="44" spans="1:22" s="9" customFormat="1" ht="9.9499999999999993" customHeight="1" x14ac:dyDescent="0.3">
      <c r="A44" s="31">
        <v>4</v>
      </c>
      <c r="B44" s="30" t="s">
        <v>160</v>
      </c>
      <c r="C44" s="8"/>
      <c r="D44" s="21"/>
      <c r="E44" s="20"/>
      <c r="F44" s="22"/>
      <c r="G44" s="20"/>
      <c r="H44" s="48"/>
      <c r="I44" s="20"/>
      <c r="J44" s="8"/>
      <c r="K44" s="18"/>
      <c r="L44" s="44"/>
      <c r="M44" s="63"/>
      <c r="N44" s="8"/>
      <c r="O44" s="18"/>
      <c r="P44" s="8"/>
    </row>
    <row r="45" spans="1:22" s="9" customFormat="1" ht="9.9499999999999993" customHeight="1" x14ac:dyDescent="0.3">
      <c r="A45" s="31"/>
      <c r="B45" s="30" t="s">
        <v>185</v>
      </c>
      <c r="C45" s="8">
        <v>268.17</v>
      </c>
      <c r="D45" s="21">
        <v>40</v>
      </c>
      <c r="E45" s="20">
        <v>40</v>
      </c>
      <c r="F45" s="22">
        <f t="shared" si="0"/>
        <v>0.14915911548644514</v>
      </c>
      <c r="G45" s="20">
        <v>2</v>
      </c>
      <c r="H45" s="48">
        <v>0.05</v>
      </c>
      <c r="I45" s="20"/>
      <c r="J45" s="8">
        <v>0</v>
      </c>
      <c r="K45" s="18">
        <f t="shared" ref="K45" si="5">J45/G45</f>
        <v>0</v>
      </c>
      <c r="L45" s="44">
        <v>2</v>
      </c>
      <c r="M45" s="63">
        <v>0.05</v>
      </c>
      <c r="N45" s="8">
        <v>2</v>
      </c>
      <c r="O45" s="18">
        <f t="shared" si="1"/>
        <v>0.05</v>
      </c>
      <c r="P45" s="8"/>
    </row>
    <row r="46" spans="1:22" s="9" customFormat="1" ht="9.9499999999999993" customHeight="1" x14ac:dyDescent="0.3">
      <c r="A46" s="31"/>
      <c r="B46" s="30" t="s">
        <v>186</v>
      </c>
      <c r="C46" s="8">
        <v>30.33</v>
      </c>
      <c r="D46" s="21">
        <v>7</v>
      </c>
      <c r="E46" s="20">
        <v>7</v>
      </c>
      <c r="F46" s="22">
        <f t="shared" si="0"/>
        <v>0.23079459281239698</v>
      </c>
      <c r="G46" s="20">
        <v>0</v>
      </c>
      <c r="H46" s="48">
        <v>0</v>
      </c>
      <c r="I46" s="20"/>
      <c r="J46" s="8">
        <v>0</v>
      </c>
      <c r="K46" s="18">
        <v>0</v>
      </c>
      <c r="L46" s="44">
        <v>0</v>
      </c>
      <c r="M46" s="63">
        <v>0</v>
      </c>
      <c r="N46" s="8">
        <v>0</v>
      </c>
      <c r="O46" s="18">
        <f t="shared" si="1"/>
        <v>0</v>
      </c>
      <c r="P46" s="8"/>
    </row>
    <row r="47" spans="1:22" s="9" customFormat="1" ht="9.9499999999999993" customHeight="1" x14ac:dyDescent="0.3">
      <c r="A47" s="31"/>
      <c r="B47" s="30" t="s">
        <v>187</v>
      </c>
      <c r="C47" s="8">
        <v>146.69999999999999</v>
      </c>
      <c r="D47" s="21">
        <v>30</v>
      </c>
      <c r="E47" s="20">
        <v>30</v>
      </c>
      <c r="F47" s="22">
        <f t="shared" si="0"/>
        <v>0.20449897750511248</v>
      </c>
      <c r="G47" s="20">
        <v>1</v>
      </c>
      <c r="H47" s="48">
        <v>3.3333333333333333E-2</v>
      </c>
      <c r="I47" s="20"/>
      <c r="J47" s="8">
        <v>0</v>
      </c>
      <c r="K47" s="18">
        <f t="shared" ref="K47" si="6">J47/G47</f>
        <v>0</v>
      </c>
      <c r="L47" s="44">
        <v>1</v>
      </c>
      <c r="M47" s="63">
        <v>0.05</v>
      </c>
      <c r="N47" s="8">
        <v>1</v>
      </c>
      <c r="O47" s="18">
        <f t="shared" si="1"/>
        <v>3.3333333333333333E-2</v>
      </c>
      <c r="P47" s="8"/>
    </row>
    <row r="48" spans="1:22" s="9" customFormat="1" ht="12.75" customHeight="1" x14ac:dyDescent="0.3">
      <c r="A48" s="31"/>
      <c r="B48" s="30" t="s">
        <v>188</v>
      </c>
      <c r="C48" s="8">
        <v>39.99</v>
      </c>
      <c r="D48" s="21">
        <v>10</v>
      </c>
      <c r="E48" s="20">
        <v>10</v>
      </c>
      <c r="F48" s="22">
        <f t="shared" si="0"/>
        <v>0.25006251562890719</v>
      </c>
      <c r="G48" s="20">
        <v>0</v>
      </c>
      <c r="H48" s="48">
        <v>0</v>
      </c>
      <c r="I48" s="20"/>
      <c r="J48" s="8">
        <v>0</v>
      </c>
      <c r="K48" s="18">
        <v>0</v>
      </c>
      <c r="L48" s="44">
        <v>0</v>
      </c>
      <c r="M48" s="63">
        <v>0</v>
      </c>
      <c r="N48" s="8">
        <v>0</v>
      </c>
      <c r="O48" s="18">
        <f t="shared" si="1"/>
        <v>0</v>
      </c>
      <c r="P48" s="8"/>
    </row>
    <row r="49" spans="1:16" s="9" customFormat="1" ht="9.9499999999999993" customHeight="1" x14ac:dyDescent="0.3">
      <c r="A49" s="31"/>
      <c r="B49" s="30" t="s">
        <v>189</v>
      </c>
      <c r="C49" s="8">
        <v>371.29</v>
      </c>
      <c r="D49" s="21">
        <v>60</v>
      </c>
      <c r="E49" s="20">
        <v>60</v>
      </c>
      <c r="F49" s="22">
        <f t="shared" si="0"/>
        <v>0.16159875030299764</v>
      </c>
      <c r="G49" s="20">
        <v>3</v>
      </c>
      <c r="H49" s="48">
        <v>0.05</v>
      </c>
      <c r="I49" s="20"/>
      <c r="J49" s="8">
        <v>0</v>
      </c>
      <c r="K49" s="18">
        <f t="shared" ref="K49" si="7">J49/G49</f>
        <v>0</v>
      </c>
      <c r="L49" s="44">
        <v>3</v>
      </c>
      <c r="M49" s="63">
        <v>0.05</v>
      </c>
      <c r="N49" s="8">
        <v>3</v>
      </c>
      <c r="O49" s="18">
        <f t="shared" si="1"/>
        <v>0.05</v>
      </c>
      <c r="P49" s="8"/>
    </row>
    <row r="50" spans="1:16" s="9" customFormat="1" ht="9.9499999999999993" customHeight="1" x14ac:dyDescent="0.3">
      <c r="A50" s="31"/>
      <c r="B50" s="30" t="s">
        <v>190</v>
      </c>
      <c r="C50" s="8">
        <v>17.04</v>
      </c>
      <c r="D50" s="21">
        <v>3</v>
      </c>
      <c r="E50" s="20">
        <v>3</v>
      </c>
      <c r="F50" s="22">
        <f t="shared" si="0"/>
        <v>0.17605633802816903</v>
      </c>
      <c r="G50" s="20">
        <v>0</v>
      </c>
      <c r="H50" s="48">
        <v>0</v>
      </c>
      <c r="I50" s="20"/>
      <c r="J50" s="8">
        <v>0</v>
      </c>
      <c r="K50" s="18">
        <v>0</v>
      </c>
      <c r="L50" s="44">
        <v>0</v>
      </c>
      <c r="M50" s="63">
        <v>0</v>
      </c>
      <c r="N50" s="8">
        <v>0</v>
      </c>
      <c r="O50" s="18">
        <f t="shared" si="1"/>
        <v>0</v>
      </c>
      <c r="P50" s="8"/>
    </row>
    <row r="51" spans="1:16" s="9" customFormat="1" ht="9.9499999999999993" customHeight="1" x14ac:dyDescent="0.3">
      <c r="A51" s="31"/>
      <c r="B51" s="30" t="s">
        <v>191</v>
      </c>
      <c r="C51" s="8">
        <v>21.24</v>
      </c>
      <c r="D51" s="21">
        <v>0</v>
      </c>
      <c r="E51" s="20">
        <v>0</v>
      </c>
      <c r="F51" s="22">
        <f t="shared" si="0"/>
        <v>0</v>
      </c>
      <c r="G51" s="20">
        <v>0</v>
      </c>
      <c r="H51" s="48">
        <v>0</v>
      </c>
      <c r="I51" s="20"/>
      <c r="J51" s="8">
        <v>0</v>
      </c>
      <c r="K51" s="18">
        <v>0</v>
      </c>
      <c r="L51" s="44">
        <v>0</v>
      </c>
      <c r="M51" s="63">
        <v>0</v>
      </c>
      <c r="N51" s="8">
        <v>0</v>
      </c>
      <c r="O51" s="18">
        <v>0</v>
      </c>
      <c r="P51" s="8"/>
    </row>
    <row r="52" spans="1:16" s="9" customFormat="1" ht="9.9499999999999993" customHeight="1" x14ac:dyDescent="0.3">
      <c r="A52" s="31"/>
      <c r="B52" s="30" t="s">
        <v>192</v>
      </c>
      <c r="C52" s="8">
        <v>257.32</v>
      </c>
      <c r="D52" s="21">
        <v>40</v>
      </c>
      <c r="E52" s="20">
        <v>40</v>
      </c>
      <c r="F52" s="22">
        <f t="shared" si="0"/>
        <v>0.15544846883258201</v>
      </c>
      <c r="G52" s="20">
        <v>2</v>
      </c>
      <c r="H52" s="48">
        <v>0.05</v>
      </c>
      <c r="I52" s="20"/>
      <c r="J52" s="8">
        <v>0</v>
      </c>
      <c r="K52" s="18">
        <v>0</v>
      </c>
      <c r="L52" s="44">
        <v>2</v>
      </c>
      <c r="M52" s="63">
        <v>0.05</v>
      </c>
      <c r="N52" s="8">
        <v>2</v>
      </c>
      <c r="O52" s="18">
        <f t="shared" si="1"/>
        <v>0.05</v>
      </c>
      <c r="P52" s="8"/>
    </row>
    <row r="53" spans="1:16" s="9" customFormat="1" ht="9.9499999999999993" customHeight="1" x14ac:dyDescent="0.3">
      <c r="A53" s="31"/>
      <c r="B53" s="30" t="s">
        <v>193</v>
      </c>
      <c r="C53" s="8">
        <v>143.61000000000001</v>
      </c>
      <c r="D53" s="21">
        <v>30</v>
      </c>
      <c r="E53" s="20">
        <v>30</v>
      </c>
      <c r="F53" s="22">
        <f t="shared" si="0"/>
        <v>0.20889910173386253</v>
      </c>
      <c r="G53" s="20">
        <v>1</v>
      </c>
      <c r="H53" s="48">
        <v>3.3333333333333333E-2</v>
      </c>
      <c r="I53" s="20"/>
      <c r="J53" s="8">
        <v>0</v>
      </c>
      <c r="K53" s="18">
        <f t="shared" ref="K53" si="8">J53/G53</f>
        <v>0</v>
      </c>
      <c r="L53" s="44">
        <v>1</v>
      </c>
      <c r="M53" s="63">
        <v>0.05</v>
      </c>
      <c r="N53" s="8">
        <v>1</v>
      </c>
      <c r="O53" s="18">
        <f t="shared" si="1"/>
        <v>3.3333333333333333E-2</v>
      </c>
      <c r="P53" s="8"/>
    </row>
    <row r="54" spans="1:16" s="9" customFormat="1" ht="9.9499999999999993" customHeight="1" x14ac:dyDescent="0.3">
      <c r="A54" s="31"/>
      <c r="B54" s="30" t="s">
        <v>194</v>
      </c>
      <c r="C54" s="8">
        <v>82.12</v>
      </c>
      <c r="D54" s="21">
        <v>10</v>
      </c>
      <c r="E54" s="20">
        <v>10</v>
      </c>
      <c r="F54" s="22">
        <f t="shared" si="0"/>
        <v>0.12177301509985386</v>
      </c>
      <c r="G54" s="20">
        <v>0</v>
      </c>
      <c r="H54" s="48">
        <v>0</v>
      </c>
      <c r="I54" s="20"/>
      <c r="J54" s="8">
        <v>0</v>
      </c>
      <c r="K54" s="18">
        <v>0</v>
      </c>
      <c r="L54" s="44">
        <v>0</v>
      </c>
      <c r="M54" s="63">
        <v>0</v>
      </c>
      <c r="N54" s="8">
        <v>0</v>
      </c>
      <c r="O54" s="18">
        <f t="shared" si="1"/>
        <v>0</v>
      </c>
      <c r="P54" s="8"/>
    </row>
    <row r="55" spans="1:16" ht="9.9499999999999993" customHeight="1" x14ac:dyDescent="0.3">
      <c r="A55" s="31">
        <v>5</v>
      </c>
      <c r="B55" s="31" t="s">
        <v>151</v>
      </c>
      <c r="C55" s="8">
        <v>11423.65</v>
      </c>
      <c r="D55" s="21">
        <v>537</v>
      </c>
      <c r="E55" s="20">
        <v>537</v>
      </c>
      <c r="F55" s="22">
        <f t="shared" si="0"/>
        <v>4.7007742709204152E-2</v>
      </c>
      <c r="G55" s="20">
        <v>26</v>
      </c>
      <c r="H55" s="48">
        <v>4.8417132216014895E-2</v>
      </c>
      <c r="I55" s="20"/>
      <c r="J55" s="8">
        <v>0</v>
      </c>
      <c r="K55" s="18">
        <f>J55/G55</f>
        <v>0</v>
      </c>
      <c r="L55" s="44">
        <v>26</v>
      </c>
      <c r="M55" s="63">
        <v>0.05</v>
      </c>
      <c r="N55" s="8">
        <v>26</v>
      </c>
      <c r="O55" s="18">
        <f t="shared" si="1"/>
        <v>4.8417132216014895E-2</v>
      </c>
      <c r="P55" s="8"/>
    </row>
    <row r="56" spans="1:16" ht="51" customHeight="1" x14ac:dyDescent="0.3">
      <c r="A56" s="31">
        <v>6</v>
      </c>
      <c r="B56" s="31" t="s">
        <v>157</v>
      </c>
      <c r="C56" s="8"/>
      <c r="D56" s="21"/>
      <c r="E56" s="51"/>
      <c r="F56" s="22"/>
      <c r="G56" s="20"/>
      <c r="H56" s="48"/>
      <c r="I56" s="20"/>
      <c r="J56" s="8"/>
      <c r="K56" s="18"/>
      <c r="L56" s="44"/>
      <c r="M56" s="63"/>
      <c r="N56" s="8"/>
      <c r="O56" s="18"/>
      <c r="P56" s="8"/>
    </row>
    <row r="57" spans="1:16" s="26" customFormat="1" ht="9.9499999999999993" customHeight="1" x14ac:dyDescent="0.3">
      <c r="A57" s="83" t="s">
        <v>25</v>
      </c>
      <c r="B57" s="83"/>
      <c r="C57" s="19">
        <f>SUM(C55,C54,C53,C52,C51,C50,C49,C48,C47,C46,C45,C43,C42,C41,C40,C39,C37,C36,C35,C34,C33,C32,C31,C30,C28,C27,C26)</f>
        <v>15622.280000000002</v>
      </c>
      <c r="D57" s="6">
        <v>970</v>
      </c>
      <c r="E57" s="4">
        <f>SUM(E26:E56)</f>
        <v>970</v>
      </c>
      <c r="F57" s="25">
        <f t="shared" si="0"/>
        <v>6.2090808767990321E-2</v>
      </c>
      <c r="G57" s="19">
        <v>39</v>
      </c>
      <c r="H57" s="55">
        <v>4.0206185567010312E-2</v>
      </c>
      <c r="I57" s="4">
        <v>0</v>
      </c>
      <c r="J57" s="19">
        <f>SUM(J26:J56)</f>
        <v>0</v>
      </c>
      <c r="K57" s="56">
        <f>J57/G57</f>
        <v>0</v>
      </c>
      <c r="L57" s="19">
        <f>SUM(L26:L56)</f>
        <v>40</v>
      </c>
      <c r="M57" s="64">
        <f>L57/E57</f>
        <v>4.1237113402061855E-2</v>
      </c>
      <c r="N57" s="19">
        <f>SUM(N26:N56)</f>
        <v>39</v>
      </c>
      <c r="O57" s="56">
        <f t="shared" si="1"/>
        <v>4.0206185567010312E-2</v>
      </c>
      <c r="P57" s="19">
        <f>SUM(P26:P56)</f>
        <v>0</v>
      </c>
    </row>
    <row r="58" spans="1:16" ht="9.9499999999999993" customHeight="1" x14ac:dyDescent="0.3">
      <c r="A58" s="87" t="s">
        <v>26</v>
      </c>
      <c r="B58" s="87"/>
      <c r="C58" s="8"/>
      <c r="D58" s="14"/>
      <c r="E58" s="20"/>
      <c r="F58" s="22"/>
      <c r="G58" s="20"/>
      <c r="H58" s="48"/>
      <c r="I58" s="20"/>
      <c r="J58" s="8"/>
      <c r="K58" s="18"/>
      <c r="L58" s="44"/>
      <c r="M58" s="63"/>
      <c r="N58" s="8"/>
      <c r="O58" s="18"/>
      <c r="P58" s="8"/>
    </row>
    <row r="59" spans="1:16" ht="9.9499999999999993" customHeight="1" x14ac:dyDescent="0.3">
      <c r="A59" s="31">
        <v>1</v>
      </c>
      <c r="B59" s="31" t="s">
        <v>27</v>
      </c>
      <c r="C59" s="8">
        <v>60.92</v>
      </c>
      <c r="D59" s="14">
        <v>0</v>
      </c>
      <c r="E59" s="20">
        <v>0</v>
      </c>
      <c r="F59" s="22">
        <f t="shared" si="0"/>
        <v>0</v>
      </c>
      <c r="G59" s="20">
        <v>0</v>
      </c>
      <c r="H59" s="48">
        <v>0</v>
      </c>
      <c r="I59" s="20"/>
      <c r="J59" s="20">
        <v>0</v>
      </c>
      <c r="K59" s="18">
        <v>0</v>
      </c>
      <c r="L59" s="44">
        <v>0</v>
      </c>
      <c r="M59" s="63">
        <v>0</v>
      </c>
      <c r="N59" s="20">
        <v>0</v>
      </c>
      <c r="O59" s="18">
        <v>0</v>
      </c>
      <c r="P59" s="20"/>
    </row>
    <row r="60" spans="1:16" ht="9.9499999999999993" customHeight="1" x14ac:dyDescent="0.3">
      <c r="A60" s="31">
        <v>2</v>
      </c>
      <c r="B60" s="31" t="s">
        <v>28</v>
      </c>
      <c r="C60" s="8"/>
      <c r="D60" s="14"/>
      <c r="E60" s="20"/>
      <c r="F60" s="22"/>
      <c r="G60" s="20"/>
      <c r="H60" s="48"/>
      <c r="I60" s="20"/>
      <c r="J60" s="8"/>
      <c r="K60" s="18"/>
      <c r="L60" s="44"/>
      <c r="M60" s="63"/>
      <c r="N60" s="8"/>
      <c r="O60" s="18"/>
      <c r="P60" s="8"/>
    </row>
    <row r="61" spans="1:16" s="9" customFormat="1" ht="9.9499999999999993" customHeight="1" x14ac:dyDescent="0.3">
      <c r="A61" s="31"/>
      <c r="B61" s="31" t="s">
        <v>168</v>
      </c>
      <c r="C61" s="8">
        <v>119.39</v>
      </c>
      <c r="D61" s="21">
        <v>20</v>
      </c>
      <c r="E61" s="20">
        <v>20</v>
      </c>
      <c r="F61" s="22">
        <f t="shared" si="0"/>
        <v>0.16751821760616467</v>
      </c>
      <c r="G61" s="20">
        <v>0</v>
      </c>
      <c r="H61" s="48">
        <v>0</v>
      </c>
      <c r="I61" s="20"/>
      <c r="J61" s="8">
        <v>0</v>
      </c>
      <c r="K61" s="18">
        <v>0</v>
      </c>
      <c r="L61" s="44">
        <v>1</v>
      </c>
      <c r="M61" s="63">
        <v>0.05</v>
      </c>
      <c r="N61" s="8">
        <v>0</v>
      </c>
      <c r="O61" s="18">
        <f t="shared" si="1"/>
        <v>0</v>
      </c>
      <c r="P61" s="8"/>
    </row>
    <row r="62" spans="1:16" s="26" customFormat="1" ht="9.9499999999999993" customHeight="1" x14ac:dyDescent="0.3">
      <c r="A62" s="83" t="s">
        <v>29</v>
      </c>
      <c r="B62" s="83"/>
      <c r="C62" s="19">
        <f>SUM(C59:C61)</f>
        <v>180.31</v>
      </c>
      <c r="D62" s="6">
        <v>20</v>
      </c>
      <c r="E62" s="4">
        <v>20</v>
      </c>
      <c r="F62" s="25">
        <f t="shared" si="0"/>
        <v>0.11092008208086074</v>
      </c>
      <c r="G62" s="4">
        <v>0</v>
      </c>
      <c r="H62" s="55">
        <v>0</v>
      </c>
      <c r="I62" s="4">
        <v>0</v>
      </c>
      <c r="J62" s="19">
        <f>SUM(J59:J60)</f>
        <v>0</v>
      </c>
      <c r="K62" s="56">
        <v>0</v>
      </c>
      <c r="L62" s="41">
        <v>1</v>
      </c>
      <c r="M62" s="64">
        <f>L62/E62</f>
        <v>0.05</v>
      </c>
      <c r="N62" s="19">
        <f>SUM(N59:N60)</f>
        <v>0</v>
      </c>
      <c r="O62" s="56">
        <f t="shared" si="1"/>
        <v>0</v>
      </c>
      <c r="P62" s="4">
        <v>0</v>
      </c>
    </row>
    <row r="63" spans="1:16" ht="9.9499999999999993" customHeight="1" x14ac:dyDescent="0.3">
      <c r="A63" s="87" t="s">
        <v>30</v>
      </c>
      <c r="B63" s="87"/>
      <c r="C63" s="8"/>
      <c r="D63" s="14"/>
      <c r="E63" s="20"/>
      <c r="F63" s="22"/>
      <c r="G63" s="20"/>
      <c r="H63" s="48"/>
      <c r="I63" s="20"/>
      <c r="J63" s="8"/>
      <c r="K63" s="18"/>
      <c r="L63" s="44"/>
      <c r="M63" s="63"/>
      <c r="N63" s="8"/>
      <c r="O63" s="18"/>
      <c r="P63" s="8"/>
    </row>
    <row r="64" spans="1:16" s="9" customFormat="1" ht="9.9499999999999993" customHeight="1" x14ac:dyDescent="0.3">
      <c r="A64" s="31">
        <v>1</v>
      </c>
      <c r="B64" s="31" t="s">
        <v>341</v>
      </c>
      <c r="C64" s="8"/>
      <c r="D64" s="21"/>
      <c r="E64" s="20"/>
      <c r="F64" s="22"/>
      <c r="G64" s="20"/>
      <c r="H64" s="48"/>
      <c r="I64" s="20"/>
      <c r="J64" s="8"/>
      <c r="K64" s="18"/>
      <c r="L64" s="44"/>
      <c r="M64" s="63"/>
      <c r="N64" s="8"/>
      <c r="O64" s="18"/>
      <c r="P64" s="8"/>
    </row>
    <row r="65" spans="1:16" s="9" customFormat="1" ht="9.9499999999999993" customHeight="1" x14ac:dyDescent="0.3">
      <c r="A65" s="31"/>
      <c r="B65" s="31" t="s">
        <v>195</v>
      </c>
      <c r="C65" s="8">
        <v>566.28</v>
      </c>
      <c r="D65" s="21">
        <v>38</v>
      </c>
      <c r="E65" s="20">
        <v>38</v>
      </c>
      <c r="F65" s="22">
        <f t="shared" si="0"/>
        <v>6.7104612559158019E-2</v>
      </c>
      <c r="G65" s="20">
        <v>1</v>
      </c>
      <c r="H65" s="48">
        <v>2.6315789473684209E-2</v>
      </c>
      <c r="I65" s="20"/>
      <c r="J65" s="8">
        <v>0</v>
      </c>
      <c r="K65" s="18">
        <v>0</v>
      </c>
      <c r="L65" s="44">
        <v>1</v>
      </c>
      <c r="M65" s="63">
        <v>0.05</v>
      </c>
      <c r="N65" s="8">
        <v>1</v>
      </c>
      <c r="O65" s="18">
        <f t="shared" si="1"/>
        <v>2.6315789473684209E-2</v>
      </c>
      <c r="P65" s="8"/>
    </row>
    <row r="66" spans="1:16" s="9" customFormat="1" ht="9.9499999999999993" customHeight="1" x14ac:dyDescent="0.3">
      <c r="A66" s="71">
        <v>2</v>
      </c>
      <c r="B66" s="71" t="s">
        <v>342</v>
      </c>
      <c r="C66" s="8"/>
      <c r="D66" s="21"/>
      <c r="E66" s="20"/>
      <c r="F66" s="22"/>
      <c r="G66" s="20"/>
      <c r="H66" s="48"/>
      <c r="I66" s="20"/>
      <c r="J66" s="8"/>
      <c r="K66" s="18"/>
      <c r="L66" s="44"/>
      <c r="M66" s="63"/>
      <c r="N66" s="8"/>
      <c r="O66" s="18"/>
      <c r="P66" s="8"/>
    </row>
    <row r="67" spans="1:16" s="9" customFormat="1" ht="9.9499999999999993" customHeight="1" x14ac:dyDescent="0.3">
      <c r="A67" s="31"/>
      <c r="B67" s="31" t="s">
        <v>196</v>
      </c>
      <c r="C67" s="8">
        <v>30.25</v>
      </c>
      <c r="D67" s="21">
        <v>2</v>
      </c>
      <c r="E67" s="20">
        <v>2</v>
      </c>
      <c r="F67" s="22">
        <f t="shared" si="0"/>
        <v>6.6115702479338845E-2</v>
      </c>
      <c r="G67" s="20">
        <v>0</v>
      </c>
      <c r="H67" s="48">
        <v>0</v>
      </c>
      <c r="I67" s="20"/>
      <c r="J67" s="8">
        <v>0</v>
      </c>
      <c r="K67" s="18">
        <v>0</v>
      </c>
      <c r="L67" s="44">
        <v>0</v>
      </c>
      <c r="M67" s="63">
        <v>0.05</v>
      </c>
      <c r="N67" s="8">
        <v>0</v>
      </c>
      <c r="O67" s="18">
        <f t="shared" si="1"/>
        <v>0</v>
      </c>
      <c r="P67" s="8"/>
    </row>
    <row r="68" spans="1:16" ht="9.9499999999999993" customHeight="1" x14ac:dyDescent="0.3">
      <c r="A68" s="31">
        <v>3</v>
      </c>
      <c r="B68" s="31" t="s">
        <v>31</v>
      </c>
      <c r="C68" s="8"/>
      <c r="D68" s="14"/>
      <c r="E68" s="20"/>
      <c r="F68" s="22"/>
      <c r="G68" s="20"/>
      <c r="H68" s="48"/>
      <c r="I68" s="20"/>
      <c r="J68" s="8"/>
      <c r="K68" s="18"/>
      <c r="L68" s="44"/>
      <c r="M68" s="63"/>
      <c r="N68" s="8"/>
      <c r="O68" s="18"/>
      <c r="P68" s="8"/>
    </row>
    <row r="69" spans="1:16" s="9" customFormat="1" ht="9.9499999999999993" customHeight="1" x14ac:dyDescent="0.3">
      <c r="A69" s="31"/>
      <c r="B69" s="31" t="s">
        <v>197</v>
      </c>
      <c r="C69" s="8">
        <v>136.30000000000001</v>
      </c>
      <c r="D69" s="14">
        <v>10</v>
      </c>
      <c r="E69" s="20">
        <v>10</v>
      </c>
      <c r="F69" s="22">
        <f t="shared" si="0"/>
        <v>7.3367571533382234E-2</v>
      </c>
      <c r="G69" s="20">
        <v>0</v>
      </c>
      <c r="H69" s="48">
        <v>0</v>
      </c>
      <c r="I69" s="20"/>
      <c r="J69" s="8">
        <v>0</v>
      </c>
      <c r="K69" s="18">
        <v>0</v>
      </c>
      <c r="L69" s="44">
        <v>0</v>
      </c>
      <c r="M69" s="63">
        <v>0.05</v>
      </c>
      <c r="N69" s="8"/>
      <c r="O69" s="18">
        <f t="shared" si="1"/>
        <v>0</v>
      </c>
      <c r="P69" s="8"/>
    </row>
    <row r="70" spans="1:16" s="9" customFormat="1" ht="9.9499999999999993" customHeight="1" x14ac:dyDescent="0.3">
      <c r="A70" s="31"/>
      <c r="B70" s="31" t="s">
        <v>198</v>
      </c>
      <c r="C70" s="8">
        <v>70.430000000000007</v>
      </c>
      <c r="D70" s="14">
        <v>20</v>
      </c>
      <c r="E70" s="20">
        <v>20</v>
      </c>
      <c r="F70" s="22">
        <f t="shared" si="0"/>
        <v>0.28396989919068577</v>
      </c>
      <c r="G70" s="20">
        <v>1</v>
      </c>
      <c r="H70" s="48">
        <v>0.05</v>
      </c>
      <c r="I70" s="20"/>
      <c r="J70" s="8">
        <v>0</v>
      </c>
      <c r="K70" s="18">
        <f t="shared" ref="K70:K78" si="9">J70/G70</f>
        <v>0</v>
      </c>
      <c r="L70" s="44">
        <v>1</v>
      </c>
      <c r="M70" s="63">
        <v>0.05</v>
      </c>
      <c r="N70" s="8">
        <v>1</v>
      </c>
      <c r="O70" s="18">
        <f t="shared" si="1"/>
        <v>0.05</v>
      </c>
      <c r="P70" s="8"/>
    </row>
    <row r="71" spans="1:16" s="9" customFormat="1" ht="9.9499999999999993" customHeight="1" x14ac:dyDescent="0.3">
      <c r="A71" s="31">
        <v>4</v>
      </c>
      <c r="B71" s="31" t="s">
        <v>32</v>
      </c>
      <c r="C71" s="8">
        <v>95.84</v>
      </c>
      <c r="D71" s="14">
        <v>15</v>
      </c>
      <c r="E71" s="20">
        <v>15</v>
      </c>
      <c r="F71" s="22">
        <f t="shared" si="0"/>
        <v>0.1565108514190317</v>
      </c>
      <c r="G71" s="20">
        <v>0</v>
      </c>
      <c r="H71" s="48">
        <v>0</v>
      </c>
      <c r="I71" s="20"/>
      <c r="J71" s="8">
        <v>0</v>
      </c>
      <c r="K71" s="18">
        <v>0</v>
      </c>
      <c r="L71" s="44">
        <v>0</v>
      </c>
      <c r="M71" s="63">
        <v>0.05</v>
      </c>
      <c r="N71" s="8">
        <v>0</v>
      </c>
      <c r="O71" s="18">
        <f t="shared" si="1"/>
        <v>0</v>
      </c>
      <c r="P71" s="8"/>
    </row>
    <row r="72" spans="1:16" s="9" customFormat="1" ht="9.9499999999999993" customHeight="1" x14ac:dyDescent="0.3">
      <c r="A72" s="31">
        <v>5</v>
      </c>
      <c r="B72" s="31" t="s">
        <v>33</v>
      </c>
      <c r="C72" s="8">
        <v>629.95000000000005</v>
      </c>
      <c r="D72" s="21">
        <v>103</v>
      </c>
      <c r="E72" s="20">
        <v>103</v>
      </c>
      <c r="F72" s="22">
        <f t="shared" si="0"/>
        <v>0.16350504008254621</v>
      </c>
      <c r="G72" s="20">
        <v>0</v>
      </c>
      <c r="H72" s="48">
        <v>0</v>
      </c>
      <c r="I72" s="20"/>
      <c r="J72" s="8">
        <v>0</v>
      </c>
      <c r="K72" s="18">
        <v>0</v>
      </c>
      <c r="L72" s="44">
        <v>5</v>
      </c>
      <c r="M72" s="63">
        <v>0.05</v>
      </c>
      <c r="N72" s="8">
        <v>0</v>
      </c>
      <c r="O72" s="18">
        <f t="shared" si="1"/>
        <v>0</v>
      </c>
      <c r="P72" s="8"/>
    </row>
    <row r="73" spans="1:16" s="9" customFormat="1" ht="9.9499999999999993" customHeight="1" x14ac:dyDescent="0.3">
      <c r="A73" s="31">
        <v>6</v>
      </c>
      <c r="B73" s="31" t="s">
        <v>34</v>
      </c>
      <c r="C73" s="8"/>
      <c r="D73" s="14"/>
      <c r="E73" s="20"/>
      <c r="F73" s="22"/>
      <c r="G73" s="20"/>
      <c r="H73" s="48"/>
      <c r="I73" s="20"/>
      <c r="J73" s="8"/>
      <c r="K73" s="18"/>
      <c r="L73" s="44"/>
      <c r="M73" s="63"/>
      <c r="N73" s="8"/>
      <c r="O73" s="18"/>
      <c r="P73" s="8"/>
    </row>
    <row r="74" spans="1:16" s="9" customFormat="1" ht="9.9499999999999993" customHeight="1" x14ac:dyDescent="0.3">
      <c r="A74" s="70"/>
      <c r="B74" s="70" t="s">
        <v>337</v>
      </c>
      <c r="C74" s="8">
        <v>58.68</v>
      </c>
      <c r="D74" s="14">
        <v>0</v>
      </c>
      <c r="E74" s="20">
        <v>0</v>
      </c>
      <c r="F74" s="22">
        <f t="shared" ref="F74:F75" si="10">E74/C74</f>
        <v>0</v>
      </c>
      <c r="G74" s="20">
        <v>0</v>
      </c>
      <c r="H74" s="48">
        <v>0</v>
      </c>
      <c r="I74" s="20"/>
      <c r="J74" s="8">
        <v>0</v>
      </c>
      <c r="K74" s="18">
        <v>0</v>
      </c>
      <c r="L74" s="44">
        <v>0</v>
      </c>
      <c r="M74" s="63">
        <v>0.05</v>
      </c>
      <c r="N74" s="8">
        <v>0</v>
      </c>
      <c r="O74" s="18">
        <v>0</v>
      </c>
      <c r="P74" s="8"/>
    </row>
    <row r="75" spans="1:16" s="9" customFormat="1" ht="9.9499999999999993" customHeight="1" x14ac:dyDescent="0.3">
      <c r="A75" s="70"/>
      <c r="B75" s="70" t="s">
        <v>338</v>
      </c>
      <c r="C75" s="8">
        <v>53.5</v>
      </c>
      <c r="D75" s="14">
        <v>0</v>
      </c>
      <c r="E75" s="20">
        <v>0</v>
      </c>
      <c r="F75" s="22">
        <f t="shared" si="10"/>
        <v>0</v>
      </c>
      <c r="G75" s="20">
        <v>0</v>
      </c>
      <c r="H75" s="48">
        <v>0</v>
      </c>
      <c r="I75" s="20"/>
      <c r="J75" s="8">
        <v>0</v>
      </c>
      <c r="K75" s="18">
        <v>0</v>
      </c>
      <c r="L75" s="44">
        <v>0</v>
      </c>
      <c r="M75" s="63">
        <v>0.05</v>
      </c>
      <c r="N75" s="8">
        <v>0</v>
      </c>
      <c r="O75" s="18">
        <v>0</v>
      </c>
      <c r="P75" s="8"/>
    </row>
    <row r="76" spans="1:16" s="9" customFormat="1" ht="9.9499999999999993" customHeight="1" x14ac:dyDescent="0.3">
      <c r="A76" s="31">
        <v>7</v>
      </c>
      <c r="B76" s="31" t="s">
        <v>35</v>
      </c>
      <c r="C76" s="8">
        <v>559.37</v>
      </c>
      <c r="D76" s="21">
        <v>0</v>
      </c>
      <c r="E76" s="20">
        <v>0</v>
      </c>
      <c r="F76" s="22">
        <f t="shared" si="0"/>
        <v>0</v>
      </c>
      <c r="G76" s="20">
        <v>0</v>
      </c>
      <c r="H76" s="48">
        <v>0</v>
      </c>
      <c r="I76" s="20"/>
      <c r="J76" s="8">
        <v>0</v>
      </c>
      <c r="K76" s="18">
        <v>0</v>
      </c>
      <c r="L76" s="44">
        <v>0</v>
      </c>
      <c r="M76" s="63">
        <v>0.05</v>
      </c>
      <c r="N76" s="8">
        <v>0</v>
      </c>
      <c r="O76" s="18">
        <v>0</v>
      </c>
      <c r="P76" s="8"/>
    </row>
    <row r="77" spans="1:16" s="9" customFormat="1" ht="9.9499999999999993" customHeight="1" x14ac:dyDescent="0.3">
      <c r="A77" s="31">
        <v>8</v>
      </c>
      <c r="B77" s="31" t="s">
        <v>155</v>
      </c>
      <c r="C77" s="8">
        <v>24.63</v>
      </c>
      <c r="D77" s="14">
        <v>0</v>
      </c>
      <c r="E77" s="20">
        <v>0</v>
      </c>
      <c r="F77" s="22">
        <f t="shared" si="0"/>
        <v>0</v>
      </c>
      <c r="G77" s="20">
        <v>0</v>
      </c>
      <c r="H77" s="48">
        <v>0</v>
      </c>
      <c r="I77" s="20"/>
      <c r="J77" s="8">
        <v>0</v>
      </c>
      <c r="K77" s="18">
        <v>0</v>
      </c>
      <c r="L77" s="44">
        <v>0</v>
      </c>
      <c r="M77" s="63">
        <v>0.05</v>
      </c>
      <c r="N77" s="8">
        <v>0</v>
      </c>
      <c r="O77" s="18">
        <v>0</v>
      </c>
      <c r="P77" s="8"/>
    </row>
    <row r="78" spans="1:16" ht="9.9499999999999993" customHeight="1" x14ac:dyDescent="0.3">
      <c r="A78" s="31">
        <v>9</v>
      </c>
      <c r="B78" s="31" t="s">
        <v>19</v>
      </c>
      <c r="C78" s="8">
        <v>124.89</v>
      </c>
      <c r="D78" s="14">
        <v>36</v>
      </c>
      <c r="E78" s="20">
        <v>36</v>
      </c>
      <c r="F78" s="22">
        <f t="shared" si="0"/>
        <v>0.28825366322363682</v>
      </c>
      <c r="G78" s="20">
        <v>1</v>
      </c>
      <c r="H78" s="48">
        <v>2.7777777777777776E-2</v>
      </c>
      <c r="I78" s="20"/>
      <c r="J78" s="8">
        <v>0</v>
      </c>
      <c r="K78" s="18">
        <f t="shared" si="9"/>
        <v>0</v>
      </c>
      <c r="L78" s="44">
        <v>1</v>
      </c>
      <c r="M78" s="63">
        <v>0.05</v>
      </c>
      <c r="N78" s="8">
        <v>1</v>
      </c>
      <c r="O78" s="18">
        <f t="shared" si="1"/>
        <v>2.7777777777777776E-2</v>
      </c>
      <c r="P78" s="8"/>
    </row>
    <row r="79" spans="1:16" ht="46.5" customHeight="1" x14ac:dyDescent="0.3">
      <c r="A79" s="31">
        <v>10</v>
      </c>
      <c r="B79" s="31" t="s">
        <v>157</v>
      </c>
      <c r="C79" s="8"/>
      <c r="D79" s="14"/>
      <c r="E79" s="20"/>
      <c r="F79" s="22"/>
      <c r="G79" s="20"/>
      <c r="H79" s="48"/>
      <c r="I79" s="20"/>
      <c r="J79" s="8"/>
      <c r="K79" s="18"/>
      <c r="L79" s="44"/>
      <c r="M79" s="63"/>
      <c r="N79" s="8"/>
      <c r="O79" s="18"/>
      <c r="P79" s="8"/>
    </row>
    <row r="80" spans="1:16" s="26" customFormat="1" ht="9.9499999999999993" customHeight="1" x14ac:dyDescent="0.3">
      <c r="A80" s="83" t="s">
        <v>36</v>
      </c>
      <c r="B80" s="83"/>
      <c r="C80" s="19">
        <f>SUM(C78,C77,C76,C73,C72,C71,C70,C69,C67,C65)</f>
        <v>2237.94</v>
      </c>
      <c r="D80" s="6">
        <v>224</v>
      </c>
      <c r="E80" s="4">
        <f>SUM(E64:E79)</f>
        <v>224</v>
      </c>
      <c r="F80" s="25">
        <f t="shared" si="0"/>
        <v>0.1000920489378625</v>
      </c>
      <c r="G80" s="19">
        <v>3</v>
      </c>
      <c r="H80" s="55">
        <v>1.3392857142857142E-2</v>
      </c>
      <c r="I80" s="4">
        <v>0</v>
      </c>
      <c r="J80" s="19">
        <f>SUM(J64:J79)</f>
        <v>0</v>
      </c>
      <c r="K80" s="56">
        <f>J80/G80</f>
        <v>0</v>
      </c>
      <c r="L80" s="19">
        <f>SUM(L64:L79)</f>
        <v>8</v>
      </c>
      <c r="M80" s="64">
        <f>L80/E80</f>
        <v>3.5714285714285712E-2</v>
      </c>
      <c r="N80" s="19">
        <f>SUM(N64:N79)</f>
        <v>3</v>
      </c>
      <c r="O80" s="56">
        <f t="shared" si="1"/>
        <v>1.3392857142857142E-2</v>
      </c>
      <c r="P80" s="19">
        <f>SUM(P64:P79)</f>
        <v>0</v>
      </c>
    </row>
    <row r="81" spans="1:16" ht="9.9499999999999993" customHeight="1" x14ac:dyDescent="0.3">
      <c r="A81" s="91" t="s">
        <v>37</v>
      </c>
      <c r="B81" s="92"/>
      <c r="C81" s="8"/>
      <c r="D81" s="14"/>
      <c r="E81" s="20"/>
      <c r="F81" s="22"/>
      <c r="G81" s="20"/>
      <c r="H81" s="48"/>
      <c r="I81" s="20"/>
      <c r="J81" s="8"/>
      <c r="K81" s="18"/>
      <c r="L81" s="44"/>
      <c r="M81" s="63"/>
      <c r="N81" s="8"/>
      <c r="O81" s="18"/>
      <c r="P81" s="8"/>
    </row>
    <row r="82" spans="1:16" ht="9.9499999999999993" customHeight="1" x14ac:dyDescent="0.3">
      <c r="A82" s="31">
        <v>1</v>
      </c>
      <c r="B82" s="31" t="s">
        <v>38</v>
      </c>
      <c r="C82" s="8"/>
      <c r="D82" s="14"/>
      <c r="E82" s="20"/>
      <c r="F82" s="22"/>
      <c r="G82" s="20"/>
      <c r="H82" s="48"/>
      <c r="I82" s="20"/>
      <c r="J82" s="8"/>
      <c r="K82" s="18"/>
      <c r="L82" s="44"/>
      <c r="M82" s="63"/>
      <c r="N82" s="8"/>
      <c r="O82" s="18"/>
      <c r="P82" s="8"/>
    </row>
    <row r="83" spans="1:16" ht="9.9499999999999993" customHeight="1" x14ac:dyDescent="0.3">
      <c r="A83" s="31"/>
      <c r="B83" s="31" t="s">
        <v>199</v>
      </c>
      <c r="C83" s="8">
        <v>575.29</v>
      </c>
      <c r="D83" s="14">
        <v>20</v>
      </c>
      <c r="E83" s="20">
        <v>20</v>
      </c>
      <c r="F83" s="22">
        <f t="shared" ref="F83:F145" si="11">E83/C83</f>
        <v>3.4765075005649328E-2</v>
      </c>
      <c r="G83" s="20">
        <v>0</v>
      </c>
      <c r="H83" s="48">
        <v>0</v>
      </c>
      <c r="I83" s="20"/>
      <c r="J83" s="8">
        <v>0</v>
      </c>
      <c r="K83" s="18">
        <v>0</v>
      </c>
      <c r="L83" s="44">
        <v>1</v>
      </c>
      <c r="M83" s="63">
        <v>0.05</v>
      </c>
      <c r="N83" s="8">
        <v>0</v>
      </c>
      <c r="O83" s="18">
        <f t="shared" ref="O83:O142" si="12">N83/E83</f>
        <v>0</v>
      </c>
      <c r="P83" s="8"/>
    </row>
    <row r="84" spans="1:16" ht="9.9499999999999993" customHeight="1" x14ac:dyDescent="0.3">
      <c r="A84" s="31"/>
      <c r="B84" s="31" t="s">
        <v>200</v>
      </c>
      <c r="C84" s="8">
        <v>2066.52</v>
      </c>
      <c r="D84" s="14">
        <v>25</v>
      </c>
      <c r="E84" s="20">
        <v>25</v>
      </c>
      <c r="F84" s="22">
        <f t="shared" si="11"/>
        <v>1.2097632735226372E-2</v>
      </c>
      <c r="G84" s="20">
        <v>0</v>
      </c>
      <c r="H84" s="48">
        <v>0</v>
      </c>
      <c r="I84" s="20"/>
      <c r="J84" s="8">
        <v>0</v>
      </c>
      <c r="K84" s="18">
        <v>0</v>
      </c>
      <c r="L84" s="44">
        <v>1</v>
      </c>
      <c r="M84" s="63">
        <v>0.05</v>
      </c>
      <c r="N84" s="8">
        <v>0</v>
      </c>
      <c r="O84" s="18">
        <f t="shared" si="12"/>
        <v>0</v>
      </c>
      <c r="P84" s="8"/>
    </row>
    <row r="85" spans="1:16" ht="9.9499999999999993" customHeight="1" x14ac:dyDescent="0.3">
      <c r="A85" s="31">
        <v>2</v>
      </c>
      <c r="B85" s="31" t="s">
        <v>39</v>
      </c>
      <c r="C85" s="8"/>
      <c r="D85" s="14"/>
      <c r="E85" s="20"/>
      <c r="F85" s="22"/>
      <c r="G85" s="20"/>
      <c r="H85" s="48"/>
      <c r="I85" s="20"/>
      <c r="J85" s="8"/>
      <c r="K85" s="18"/>
      <c r="L85" s="44"/>
      <c r="M85" s="63"/>
      <c r="N85" s="8"/>
      <c r="O85" s="18"/>
      <c r="P85" s="8"/>
    </row>
    <row r="86" spans="1:16" ht="9.9499999999999993" customHeight="1" x14ac:dyDescent="0.3">
      <c r="A86" s="31"/>
      <c r="B86" s="31" t="s">
        <v>201</v>
      </c>
      <c r="C86" s="8">
        <v>1209.28</v>
      </c>
      <c r="D86" s="14">
        <v>12</v>
      </c>
      <c r="E86" s="20">
        <v>12</v>
      </c>
      <c r="F86" s="22">
        <f t="shared" si="11"/>
        <v>9.923260121725324E-3</v>
      </c>
      <c r="G86" s="20">
        <v>0</v>
      </c>
      <c r="H86" s="48">
        <v>0</v>
      </c>
      <c r="I86" s="20"/>
      <c r="J86" s="8">
        <v>0</v>
      </c>
      <c r="K86" s="18">
        <v>0</v>
      </c>
      <c r="L86" s="44">
        <v>0</v>
      </c>
      <c r="M86" s="63">
        <v>0.05</v>
      </c>
      <c r="N86" s="8">
        <v>0</v>
      </c>
      <c r="O86" s="18">
        <f t="shared" si="12"/>
        <v>0</v>
      </c>
      <c r="P86" s="8"/>
    </row>
    <row r="87" spans="1:16" ht="9.9499999999999993" customHeight="1" x14ac:dyDescent="0.3">
      <c r="A87" s="31"/>
      <c r="B87" s="31" t="s">
        <v>202</v>
      </c>
      <c r="C87" s="8">
        <v>251.53</v>
      </c>
      <c r="D87" s="14">
        <v>4</v>
      </c>
      <c r="E87" s="20">
        <v>4</v>
      </c>
      <c r="F87" s="22">
        <f t="shared" si="11"/>
        <v>1.5902675625173935E-2</v>
      </c>
      <c r="G87" s="20">
        <v>0</v>
      </c>
      <c r="H87" s="48">
        <v>0</v>
      </c>
      <c r="I87" s="20"/>
      <c r="J87" s="8">
        <v>0</v>
      </c>
      <c r="K87" s="18">
        <v>0</v>
      </c>
      <c r="L87" s="44">
        <v>0</v>
      </c>
      <c r="M87" s="63">
        <v>0.05</v>
      </c>
      <c r="N87" s="8">
        <v>0</v>
      </c>
      <c r="O87" s="18">
        <f t="shared" si="12"/>
        <v>0</v>
      </c>
      <c r="P87" s="8"/>
    </row>
    <row r="88" spans="1:16" ht="9.9499999999999993" customHeight="1" x14ac:dyDescent="0.3">
      <c r="A88" s="31">
        <v>3</v>
      </c>
      <c r="B88" s="31" t="s">
        <v>40</v>
      </c>
      <c r="C88" s="8"/>
      <c r="D88" s="14"/>
      <c r="E88" s="20"/>
      <c r="F88" s="22"/>
      <c r="G88" s="20"/>
      <c r="H88" s="48"/>
      <c r="I88" s="20"/>
      <c r="J88" s="8"/>
      <c r="K88" s="18"/>
      <c r="L88" s="44"/>
      <c r="M88" s="63"/>
      <c r="N88" s="8"/>
      <c r="O88" s="18"/>
      <c r="P88" s="8"/>
    </row>
    <row r="89" spans="1:16" ht="9.9499999999999993" customHeight="1" x14ac:dyDescent="0.3">
      <c r="A89" s="31"/>
      <c r="B89" s="31" t="s">
        <v>203</v>
      </c>
      <c r="C89" s="8">
        <v>424.92</v>
      </c>
      <c r="D89" s="14">
        <v>0</v>
      </c>
      <c r="E89" s="20">
        <v>0</v>
      </c>
      <c r="F89" s="22">
        <f t="shared" si="11"/>
        <v>0</v>
      </c>
      <c r="G89" s="20">
        <v>0</v>
      </c>
      <c r="H89" s="48">
        <v>0</v>
      </c>
      <c r="I89" s="20"/>
      <c r="J89" s="8">
        <v>0</v>
      </c>
      <c r="K89" s="18">
        <v>0</v>
      </c>
      <c r="L89" s="44">
        <v>0</v>
      </c>
      <c r="M89" s="63">
        <v>0</v>
      </c>
      <c r="N89" s="8">
        <v>0</v>
      </c>
      <c r="O89" s="18">
        <v>0</v>
      </c>
      <c r="P89" s="8"/>
    </row>
    <row r="90" spans="1:16" ht="9.9499999999999993" customHeight="1" x14ac:dyDescent="0.3">
      <c r="A90" s="31"/>
      <c r="B90" s="31" t="s">
        <v>204</v>
      </c>
      <c r="C90" s="8">
        <v>94.64</v>
      </c>
      <c r="D90" s="14">
        <v>0</v>
      </c>
      <c r="E90" s="20">
        <v>0</v>
      </c>
      <c r="F90" s="22">
        <f t="shared" si="11"/>
        <v>0</v>
      </c>
      <c r="G90" s="20">
        <v>0</v>
      </c>
      <c r="H90" s="48">
        <v>0</v>
      </c>
      <c r="I90" s="20"/>
      <c r="J90" s="8">
        <v>0</v>
      </c>
      <c r="K90" s="18">
        <v>0</v>
      </c>
      <c r="L90" s="44">
        <v>0</v>
      </c>
      <c r="M90" s="63">
        <v>0</v>
      </c>
      <c r="N90" s="8">
        <v>0</v>
      </c>
      <c r="O90" s="18">
        <v>0</v>
      </c>
      <c r="P90" s="8"/>
    </row>
    <row r="91" spans="1:16" ht="9.9499999999999993" customHeight="1" x14ac:dyDescent="0.3">
      <c r="A91" s="31">
        <v>4</v>
      </c>
      <c r="B91" s="31" t="s">
        <v>41</v>
      </c>
      <c r="C91" s="8">
        <v>30.46</v>
      </c>
      <c r="D91" s="14">
        <v>0</v>
      </c>
      <c r="E91" s="20">
        <v>0</v>
      </c>
      <c r="F91" s="22">
        <f t="shared" si="11"/>
        <v>0</v>
      </c>
      <c r="G91" s="20">
        <v>0</v>
      </c>
      <c r="H91" s="48">
        <v>0</v>
      </c>
      <c r="I91" s="20"/>
      <c r="J91" s="8">
        <v>0</v>
      </c>
      <c r="K91" s="18">
        <v>0</v>
      </c>
      <c r="L91" s="44">
        <v>0</v>
      </c>
      <c r="M91" s="63">
        <v>0</v>
      </c>
      <c r="N91" s="8">
        <v>0</v>
      </c>
      <c r="O91" s="18">
        <v>0</v>
      </c>
      <c r="P91" s="8"/>
    </row>
    <row r="92" spans="1:16" ht="9.9499999999999993" customHeight="1" x14ac:dyDescent="0.3">
      <c r="A92" s="31">
        <v>5</v>
      </c>
      <c r="B92" s="31" t="s">
        <v>42</v>
      </c>
      <c r="C92" s="8">
        <v>55.84</v>
      </c>
      <c r="D92" s="14">
        <v>0</v>
      </c>
      <c r="E92" s="20">
        <v>0</v>
      </c>
      <c r="F92" s="22">
        <f t="shared" si="11"/>
        <v>0</v>
      </c>
      <c r="G92" s="20">
        <v>0</v>
      </c>
      <c r="H92" s="48">
        <v>0</v>
      </c>
      <c r="I92" s="20"/>
      <c r="J92" s="8">
        <v>0</v>
      </c>
      <c r="K92" s="18">
        <v>0</v>
      </c>
      <c r="L92" s="44">
        <v>0</v>
      </c>
      <c r="M92" s="63">
        <v>0</v>
      </c>
      <c r="N92" s="8">
        <v>0</v>
      </c>
      <c r="O92" s="18">
        <v>0</v>
      </c>
      <c r="P92" s="8"/>
    </row>
    <row r="93" spans="1:16" ht="9.9499999999999993" customHeight="1" x14ac:dyDescent="0.3">
      <c r="A93" s="31">
        <v>6</v>
      </c>
      <c r="B93" s="31" t="s">
        <v>43</v>
      </c>
      <c r="C93" s="8">
        <v>70.680000000000007</v>
      </c>
      <c r="D93" s="14">
        <v>0</v>
      </c>
      <c r="E93" s="20">
        <v>0</v>
      </c>
      <c r="F93" s="22">
        <f t="shared" si="11"/>
        <v>0</v>
      </c>
      <c r="G93" s="34">
        <v>0</v>
      </c>
      <c r="H93" s="48">
        <v>0</v>
      </c>
      <c r="I93" s="20"/>
      <c r="J93" s="8">
        <v>0</v>
      </c>
      <c r="K93" s="18">
        <v>0</v>
      </c>
      <c r="L93" s="44">
        <v>0</v>
      </c>
      <c r="M93" s="63">
        <v>0</v>
      </c>
      <c r="N93" s="8">
        <v>0</v>
      </c>
      <c r="O93" s="18">
        <v>0</v>
      </c>
      <c r="P93" s="8"/>
    </row>
    <row r="94" spans="1:16" ht="9.9499999999999993" customHeight="1" x14ac:dyDescent="0.3">
      <c r="A94" s="31">
        <v>7</v>
      </c>
      <c r="B94" s="31" t="s">
        <v>44</v>
      </c>
      <c r="C94" s="8">
        <v>86.02</v>
      </c>
      <c r="D94" s="14">
        <v>0</v>
      </c>
      <c r="E94" s="20">
        <v>0</v>
      </c>
      <c r="F94" s="22">
        <f t="shared" si="11"/>
        <v>0</v>
      </c>
      <c r="G94" s="20">
        <v>0</v>
      </c>
      <c r="H94" s="48">
        <v>0</v>
      </c>
      <c r="I94" s="20"/>
      <c r="J94" s="8">
        <v>0</v>
      </c>
      <c r="K94" s="18">
        <v>0</v>
      </c>
      <c r="L94" s="44">
        <v>0</v>
      </c>
      <c r="M94" s="63">
        <v>0</v>
      </c>
      <c r="N94" s="8">
        <v>0</v>
      </c>
      <c r="O94" s="18">
        <v>0</v>
      </c>
      <c r="P94" s="8"/>
    </row>
    <row r="95" spans="1:16" ht="9.9499999999999993" customHeight="1" x14ac:dyDescent="0.3">
      <c r="A95" s="31">
        <v>8</v>
      </c>
      <c r="B95" s="31" t="s">
        <v>45</v>
      </c>
      <c r="C95" s="8">
        <v>66.31</v>
      </c>
      <c r="D95" s="14">
        <v>0</v>
      </c>
      <c r="E95" s="20">
        <v>0</v>
      </c>
      <c r="F95" s="22">
        <f t="shared" si="11"/>
        <v>0</v>
      </c>
      <c r="G95" s="20">
        <v>0</v>
      </c>
      <c r="H95" s="48">
        <v>0</v>
      </c>
      <c r="I95" s="20"/>
      <c r="J95" s="8">
        <v>0</v>
      </c>
      <c r="K95" s="18">
        <v>0</v>
      </c>
      <c r="L95" s="44">
        <v>0</v>
      </c>
      <c r="M95" s="63">
        <v>0</v>
      </c>
      <c r="N95" s="8">
        <v>0</v>
      </c>
      <c r="O95" s="18">
        <v>0</v>
      </c>
      <c r="P95" s="8"/>
    </row>
    <row r="96" spans="1:16" ht="9.9499999999999993" customHeight="1" x14ac:dyDescent="0.3">
      <c r="A96" s="31">
        <v>9</v>
      </c>
      <c r="B96" s="31" t="s">
        <v>46</v>
      </c>
      <c r="C96" s="8"/>
      <c r="D96" s="14"/>
      <c r="E96" s="20"/>
      <c r="F96" s="22"/>
      <c r="G96" s="20"/>
      <c r="H96" s="48"/>
      <c r="I96" s="20"/>
      <c r="J96" s="8"/>
      <c r="K96" s="18"/>
      <c r="L96" s="44"/>
      <c r="M96" s="63"/>
      <c r="N96" s="8"/>
      <c r="O96" s="18"/>
      <c r="P96" s="8"/>
    </row>
    <row r="97" spans="1:16" ht="9.9499999999999993" customHeight="1" x14ac:dyDescent="0.3">
      <c r="A97" s="31"/>
      <c r="B97" s="31" t="s">
        <v>205</v>
      </c>
      <c r="C97" s="8">
        <v>76.13</v>
      </c>
      <c r="D97" s="14">
        <v>0</v>
      </c>
      <c r="E97" s="20">
        <v>0</v>
      </c>
      <c r="F97" s="22">
        <f t="shared" si="11"/>
        <v>0</v>
      </c>
      <c r="G97" s="20">
        <v>0</v>
      </c>
      <c r="H97" s="48">
        <v>0</v>
      </c>
      <c r="I97" s="20"/>
      <c r="J97" s="8">
        <v>0</v>
      </c>
      <c r="K97" s="18">
        <v>0</v>
      </c>
      <c r="L97" s="44">
        <v>0</v>
      </c>
      <c r="M97" s="63">
        <v>0</v>
      </c>
      <c r="N97" s="8">
        <v>0</v>
      </c>
      <c r="O97" s="18">
        <v>0</v>
      </c>
      <c r="P97" s="8"/>
    </row>
    <row r="98" spans="1:16" ht="9.9499999999999993" customHeight="1" x14ac:dyDescent="0.3">
      <c r="A98" s="31">
        <v>10</v>
      </c>
      <c r="B98" s="31" t="s">
        <v>47</v>
      </c>
      <c r="C98" s="8"/>
      <c r="D98" s="14"/>
      <c r="E98" s="20"/>
      <c r="F98" s="22"/>
      <c r="G98" s="20"/>
      <c r="H98" s="48"/>
      <c r="I98" s="20"/>
      <c r="J98" s="8"/>
      <c r="K98" s="18"/>
      <c r="L98" s="44"/>
      <c r="M98" s="63"/>
      <c r="N98" s="8"/>
      <c r="O98" s="18"/>
      <c r="P98" s="8"/>
    </row>
    <row r="99" spans="1:16" ht="9.9499999999999993" customHeight="1" x14ac:dyDescent="0.3">
      <c r="A99" s="32"/>
      <c r="B99" s="32" t="s">
        <v>206</v>
      </c>
      <c r="C99" s="8">
        <v>61.79</v>
      </c>
      <c r="D99" s="14">
        <v>0</v>
      </c>
      <c r="E99" s="20">
        <v>0</v>
      </c>
      <c r="F99" s="22">
        <f t="shared" si="11"/>
        <v>0</v>
      </c>
      <c r="G99" s="20">
        <v>0</v>
      </c>
      <c r="H99" s="48">
        <v>0</v>
      </c>
      <c r="I99" s="20"/>
      <c r="J99" s="8">
        <v>0</v>
      </c>
      <c r="K99" s="18">
        <v>0</v>
      </c>
      <c r="L99" s="44">
        <v>0</v>
      </c>
      <c r="M99" s="63">
        <v>0</v>
      </c>
      <c r="N99" s="8">
        <v>0</v>
      </c>
      <c r="O99" s="18">
        <v>0</v>
      </c>
      <c r="P99" s="8"/>
    </row>
    <row r="100" spans="1:16" ht="9.9499999999999993" customHeight="1" x14ac:dyDescent="0.3">
      <c r="A100" s="32"/>
      <c r="B100" s="32" t="s">
        <v>207</v>
      </c>
      <c r="C100" s="8">
        <v>65.37</v>
      </c>
      <c r="D100" s="14">
        <v>0</v>
      </c>
      <c r="E100" s="20">
        <v>0</v>
      </c>
      <c r="F100" s="22">
        <f t="shared" si="11"/>
        <v>0</v>
      </c>
      <c r="G100" s="20">
        <v>0</v>
      </c>
      <c r="H100" s="48">
        <v>0</v>
      </c>
      <c r="I100" s="20"/>
      <c r="J100" s="8">
        <v>0</v>
      </c>
      <c r="K100" s="18">
        <v>0</v>
      </c>
      <c r="L100" s="44">
        <v>0</v>
      </c>
      <c r="M100" s="63">
        <v>0</v>
      </c>
      <c r="N100" s="8">
        <v>0</v>
      </c>
      <c r="O100" s="18">
        <v>0</v>
      </c>
      <c r="P100" s="8"/>
    </row>
    <row r="101" spans="1:16" ht="9.9499999999999993" customHeight="1" x14ac:dyDescent="0.3">
      <c r="A101" s="32"/>
      <c r="B101" s="32" t="s">
        <v>208</v>
      </c>
      <c r="C101" s="8">
        <v>78.400000000000006</v>
      </c>
      <c r="D101" s="14">
        <v>0</v>
      </c>
      <c r="E101" s="20">
        <v>0</v>
      </c>
      <c r="F101" s="22">
        <f t="shared" si="11"/>
        <v>0</v>
      </c>
      <c r="G101" s="20">
        <v>0</v>
      </c>
      <c r="H101" s="48">
        <v>0</v>
      </c>
      <c r="I101" s="20"/>
      <c r="J101" s="8">
        <v>0</v>
      </c>
      <c r="K101" s="18">
        <v>0</v>
      </c>
      <c r="L101" s="44">
        <v>0</v>
      </c>
      <c r="M101" s="63">
        <v>0</v>
      </c>
      <c r="N101" s="8">
        <v>0</v>
      </c>
      <c r="O101" s="18">
        <v>0</v>
      </c>
      <c r="P101" s="8"/>
    </row>
    <row r="102" spans="1:16" s="9" customFormat="1" ht="9.9499999999999993" customHeight="1" x14ac:dyDescent="0.3">
      <c r="A102" s="31">
        <v>11</v>
      </c>
      <c r="B102" s="31" t="s">
        <v>48</v>
      </c>
      <c r="C102" s="22">
        <v>134.03</v>
      </c>
      <c r="D102" s="14">
        <v>5</v>
      </c>
      <c r="E102" s="20">
        <v>5</v>
      </c>
      <c r="F102" s="22">
        <f t="shared" si="11"/>
        <v>3.7305080952025664E-2</v>
      </c>
      <c r="G102" s="20">
        <v>0</v>
      </c>
      <c r="H102" s="48">
        <v>0</v>
      </c>
      <c r="I102" s="20"/>
      <c r="J102" s="8">
        <v>0</v>
      </c>
      <c r="K102" s="18">
        <v>0</v>
      </c>
      <c r="L102" s="44">
        <v>0</v>
      </c>
      <c r="M102" s="63">
        <v>0</v>
      </c>
      <c r="N102" s="8">
        <v>0</v>
      </c>
      <c r="O102" s="18">
        <v>0</v>
      </c>
      <c r="P102" s="8"/>
    </row>
    <row r="103" spans="1:16" ht="9.9499999999999993" customHeight="1" x14ac:dyDescent="0.3">
      <c r="A103" s="31">
        <v>12</v>
      </c>
      <c r="B103" s="31" t="s">
        <v>49</v>
      </c>
      <c r="C103" s="8">
        <v>72.23</v>
      </c>
      <c r="D103" s="14">
        <v>0</v>
      </c>
      <c r="E103" s="20">
        <v>0</v>
      </c>
      <c r="F103" s="22">
        <f t="shared" si="11"/>
        <v>0</v>
      </c>
      <c r="G103" s="20">
        <v>0</v>
      </c>
      <c r="H103" s="48">
        <v>0</v>
      </c>
      <c r="I103" s="20"/>
      <c r="J103" s="8">
        <v>0</v>
      </c>
      <c r="K103" s="18">
        <v>0</v>
      </c>
      <c r="L103" s="44">
        <v>0</v>
      </c>
      <c r="M103" s="63">
        <v>0</v>
      </c>
      <c r="N103" s="8">
        <v>0</v>
      </c>
      <c r="O103" s="18">
        <v>0</v>
      </c>
      <c r="P103" s="8"/>
    </row>
    <row r="104" spans="1:16" ht="9.9499999999999993" customHeight="1" x14ac:dyDescent="0.3">
      <c r="A104" s="31">
        <v>13</v>
      </c>
      <c r="B104" s="31" t="s">
        <v>50</v>
      </c>
      <c r="C104" s="8">
        <v>162.51</v>
      </c>
      <c r="D104" s="14">
        <v>0</v>
      </c>
      <c r="E104" s="20">
        <v>0</v>
      </c>
      <c r="F104" s="22">
        <f t="shared" si="11"/>
        <v>0</v>
      </c>
      <c r="G104" s="20">
        <v>0</v>
      </c>
      <c r="H104" s="48">
        <v>0</v>
      </c>
      <c r="I104" s="20"/>
      <c r="J104" s="8">
        <v>0</v>
      </c>
      <c r="K104" s="18">
        <v>0</v>
      </c>
      <c r="L104" s="44">
        <v>0</v>
      </c>
      <c r="M104" s="63">
        <v>0</v>
      </c>
      <c r="N104" s="8">
        <v>0</v>
      </c>
      <c r="O104" s="18">
        <v>0</v>
      </c>
      <c r="P104" s="8"/>
    </row>
    <row r="105" spans="1:16" ht="24.75" customHeight="1" x14ac:dyDescent="0.3">
      <c r="A105" s="58">
        <v>14</v>
      </c>
      <c r="B105" s="58" t="s">
        <v>311</v>
      </c>
      <c r="C105" s="8">
        <v>86.94</v>
      </c>
      <c r="D105" s="14">
        <v>0</v>
      </c>
      <c r="E105" s="20">
        <v>0</v>
      </c>
      <c r="F105" s="22">
        <v>0</v>
      </c>
      <c r="G105" s="20">
        <v>0</v>
      </c>
      <c r="H105" s="48">
        <v>0</v>
      </c>
      <c r="I105" s="20"/>
      <c r="J105" s="8">
        <v>0</v>
      </c>
      <c r="K105" s="18">
        <v>0</v>
      </c>
      <c r="L105" s="44">
        <v>0</v>
      </c>
      <c r="M105" s="63">
        <v>0</v>
      </c>
      <c r="N105" s="8">
        <v>0</v>
      </c>
      <c r="O105" s="18">
        <v>0</v>
      </c>
      <c r="P105" s="8"/>
    </row>
    <row r="106" spans="1:16" ht="9.9499999999999993" customHeight="1" x14ac:dyDescent="0.3">
      <c r="A106" s="31">
        <v>15</v>
      </c>
      <c r="B106" s="31" t="s">
        <v>314</v>
      </c>
      <c r="C106" s="8">
        <v>14.57</v>
      </c>
      <c r="D106" s="14">
        <v>7</v>
      </c>
      <c r="E106" s="20">
        <v>7</v>
      </c>
      <c r="F106" s="22">
        <f t="shared" si="11"/>
        <v>0.48043925875085791</v>
      </c>
      <c r="G106" s="20">
        <v>0</v>
      </c>
      <c r="H106" s="48">
        <v>0</v>
      </c>
      <c r="I106" s="20"/>
      <c r="J106" s="8">
        <v>0</v>
      </c>
      <c r="K106" s="18">
        <v>0</v>
      </c>
      <c r="L106" s="44">
        <v>0</v>
      </c>
      <c r="M106" s="63">
        <v>0</v>
      </c>
      <c r="N106" s="8">
        <v>0</v>
      </c>
      <c r="O106" s="18">
        <f t="shared" si="12"/>
        <v>0</v>
      </c>
      <c r="P106" s="8"/>
    </row>
    <row r="107" spans="1:16" ht="9.9499999999999993" customHeight="1" x14ac:dyDescent="0.3">
      <c r="A107" s="31">
        <v>16</v>
      </c>
      <c r="B107" s="31" t="s">
        <v>313</v>
      </c>
      <c r="C107" s="8">
        <v>15.02</v>
      </c>
      <c r="D107" s="14">
        <v>9</v>
      </c>
      <c r="E107" s="20">
        <v>9</v>
      </c>
      <c r="F107" s="22">
        <f t="shared" si="11"/>
        <v>0.5992010652463382</v>
      </c>
      <c r="G107" s="20">
        <v>0</v>
      </c>
      <c r="H107" s="48">
        <v>0</v>
      </c>
      <c r="I107" s="20"/>
      <c r="J107" s="8">
        <v>0</v>
      </c>
      <c r="K107" s="18">
        <v>0</v>
      </c>
      <c r="L107" s="44">
        <v>0</v>
      </c>
      <c r="M107" s="63">
        <v>0</v>
      </c>
      <c r="N107" s="8">
        <v>0</v>
      </c>
      <c r="O107" s="18">
        <f t="shared" si="12"/>
        <v>0</v>
      </c>
      <c r="P107" s="8"/>
    </row>
    <row r="108" spans="1:16" ht="9.9499999999999993" customHeight="1" x14ac:dyDescent="0.3">
      <c r="A108" s="31">
        <v>17</v>
      </c>
      <c r="B108" s="31" t="s">
        <v>312</v>
      </c>
      <c r="C108" s="8">
        <v>46.79</v>
      </c>
      <c r="D108" s="14">
        <v>12</v>
      </c>
      <c r="E108" s="20">
        <v>12</v>
      </c>
      <c r="F108" s="22">
        <f t="shared" si="11"/>
        <v>0.25646505663603336</v>
      </c>
      <c r="G108" s="20">
        <v>0</v>
      </c>
      <c r="H108" s="48">
        <v>0</v>
      </c>
      <c r="I108" s="20"/>
      <c r="J108" s="8">
        <v>0</v>
      </c>
      <c r="K108" s="18">
        <v>0</v>
      </c>
      <c r="L108" s="44">
        <v>0</v>
      </c>
      <c r="M108" s="63">
        <v>0</v>
      </c>
      <c r="N108" s="8">
        <v>0</v>
      </c>
      <c r="O108" s="18">
        <f t="shared" si="12"/>
        <v>0</v>
      </c>
      <c r="P108" s="8"/>
    </row>
    <row r="109" spans="1:16" ht="9.9499999999999993" customHeight="1" x14ac:dyDescent="0.3">
      <c r="A109" s="31">
        <v>18</v>
      </c>
      <c r="B109" s="31" t="s">
        <v>339</v>
      </c>
      <c r="C109" s="8">
        <v>9.3000000000000007</v>
      </c>
      <c r="D109" s="14">
        <v>9</v>
      </c>
      <c r="E109" s="20">
        <v>9</v>
      </c>
      <c r="F109" s="22">
        <f t="shared" si="11"/>
        <v>0.96774193548387089</v>
      </c>
      <c r="G109" s="20">
        <v>0</v>
      </c>
      <c r="H109" s="48">
        <v>0</v>
      </c>
      <c r="I109" s="20"/>
      <c r="J109" s="8">
        <v>0</v>
      </c>
      <c r="K109" s="18">
        <v>0</v>
      </c>
      <c r="L109" s="44">
        <v>0</v>
      </c>
      <c r="M109" s="63">
        <v>0</v>
      </c>
      <c r="N109" s="8">
        <v>0</v>
      </c>
      <c r="O109" s="18">
        <f t="shared" si="12"/>
        <v>0</v>
      </c>
      <c r="P109" s="8"/>
    </row>
    <row r="110" spans="1:16" ht="51" customHeight="1" x14ac:dyDescent="0.3">
      <c r="A110" s="31">
        <v>15</v>
      </c>
      <c r="B110" s="31" t="s">
        <v>157</v>
      </c>
      <c r="C110" s="8"/>
      <c r="D110" s="14"/>
      <c r="E110" s="20"/>
      <c r="F110" s="22"/>
      <c r="G110" s="20"/>
      <c r="H110" s="48"/>
      <c r="I110" s="20"/>
      <c r="J110" s="8"/>
      <c r="K110" s="18"/>
      <c r="L110" s="44"/>
      <c r="M110" s="63"/>
      <c r="N110" s="8"/>
      <c r="O110" s="18"/>
      <c r="P110" s="8"/>
    </row>
    <row r="111" spans="1:16" s="26" customFormat="1" ht="9.9499999999999993" customHeight="1" x14ac:dyDescent="0.3">
      <c r="A111" s="93" t="s">
        <v>51</v>
      </c>
      <c r="B111" s="94"/>
      <c r="C111" s="25">
        <f>SUM(C109,C108,C107,C106,C105,C104,C103,C102,C101,C100,C99,C98,C97,C95,C94,C93,C92,C91,C90,C89,C88,C87,C86,C84,C83)</f>
        <v>5754.5700000000006</v>
      </c>
      <c r="D111" s="6">
        <v>103</v>
      </c>
      <c r="E111" s="4">
        <f>SUM(E83:E110)</f>
        <v>103</v>
      </c>
      <c r="F111" s="25">
        <f t="shared" si="11"/>
        <v>1.7898817809149942E-2</v>
      </c>
      <c r="G111" s="19">
        <v>0</v>
      </c>
      <c r="H111" s="55">
        <v>0</v>
      </c>
      <c r="I111" s="4">
        <v>0</v>
      </c>
      <c r="J111" s="19">
        <f>SUM(J83:J110)</f>
        <v>0</v>
      </c>
      <c r="K111" s="56">
        <v>0</v>
      </c>
      <c r="L111" s="19">
        <f>SUM(L83:L110)</f>
        <v>2</v>
      </c>
      <c r="M111" s="64">
        <f>L111/E111</f>
        <v>1.9417475728155338E-2</v>
      </c>
      <c r="N111" s="19">
        <f>SUM(N83:N110)</f>
        <v>0</v>
      </c>
      <c r="O111" s="56">
        <f t="shared" ref="O111" si="13">N111/E111</f>
        <v>0</v>
      </c>
      <c r="P111" s="19">
        <f>SUM(P83:P110)</f>
        <v>0</v>
      </c>
    </row>
    <row r="112" spans="1:16" ht="9.9499999999999993" customHeight="1" x14ac:dyDescent="0.3">
      <c r="A112" s="91" t="s">
        <v>52</v>
      </c>
      <c r="B112" s="92"/>
      <c r="C112" s="8"/>
      <c r="D112" s="14"/>
      <c r="E112" s="20"/>
      <c r="F112" s="22"/>
      <c r="G112" s="20"/>
      <c r="H112" s="48"/>
      <c r="I112" s="20"/>
      <c r="J112" s="8"/>
      <c r="K112" s="18"/>
      <c r="L112" s="44"/>
      <c r="M112" s="63"/>
      <c r="N112" s="8"/>
      <c r="O112" s="18"/>
      <c r="P112" s="8"/>
    </row>
    <row r="113" spans="1:16" ht="9.9499999999999993" customHeight="1" x14ac:dyDescent="0.3">
      <c r="A113" s="31">
        <v>1</v>
      </c>
      <c r="B113" s="31" t="s">
        <v>152</v>
      </c>
      <c r="C113" s="8">
        <v>28.95</v>
      </c>
      <c r="D113" s="14">
        <v>0</v>
      </c>
      <c r="E113" s="20">
        <v>0</v>
      </c>
      <c r="F113" s="22">
        <f t="shared" si="11"/>
        <v>0</v>
      </c>
      <c r="G113" s="20">
        <v>0</v>
      </c>
      <c r="H113" s="48">
        <v>0</v>
      </c>
      <c r="I113" s="20"/>
      <c r="J113" s="8">
        <v>0</v>
      </c>
      <c r="K113" s="18">
        <v>0</v>
      </c>
      <c r="L113" s="44">
        <v>0</v>
      </c>
      <c r="M113" s="63">
        <v>0</v>
      </c>
      <c r="N113" s="8">
        <v>0</v>
      </c>
      <c r="O113" s="18">
        <v>0</v>
      </c>
      <c r="P113" s="8"/>
    </row>
    <row r="114" spans="1:16" s="9" customFormat="1" ht="9.9499999999999993" customHeight="1" x14ac:dyDescent="0.3">
      <c r="A114" s="31">
        <v>2</v>
      </c>
      <c r="B114" s="31" t="s">
        <v>343</v>
      </c>
      <c r="C114" s="8">
        <v>25.16</v>
      </c>
      <c r="D114" s="14">
        <v>0</v>
      </c>
      <c r="E114" s="20">
        <v>0</v>
      </c>
      <c r="F114" s="22">
        <f t="shared" si="11"/>
        <v>0</v>
      </c>
      <c r="G114" s="20">
        <v>0</v>
      </c>
      <c r="H114" s="48">
        <v>0</v>
      </c>
      <c r="I114" s="20"/>
      <c r="J114" s="8">
        <v>0</v>
      </c>
      <c r="K114" s="18">
        <v>0</v>
      </c>
      <c r="L114" s="44">
        <v>0</v>
      </c>
      <c r="M114" s="63">
        <v>0</v>
      </c>
      <c r="N114" s="8">
        <v>0</v>
      </c>
      <c r="O114" s="18">
        <v>0</v>
      </c>
      <c r="P114" s="8"/>
    </row>
    <row r="115" spans="1:16" ht="9.9499999999999993" customHeight="1" x14ac:dyDescent="0.3">
      <c r="A115" s="31">
        <v>3</v>
      </c>
      <c r="B115" s="31" t="s">
        <v>53</v>
      </c>
      <c r="C115" s="8"/>
      <c r="D115" s="14"/>
      <c r="E115" s="20"/>
      <c r="F115" s="22"/>
      <c r="G115" s="20"/>
      <c r="H115" s="48"/>
      <c r="I115" s="20"/>
      <c r="J115" s="8"/>
      <c r="K115" s="18"/>
      <c r="L115" s="44"/>
      <c r="M115" s="63"/>
      <c r="N115" s="8"/>
      <c r="O115" s="18"/>
      <c r="P115" s="8"/>
    </row>
    <row r="116" spans="1:16" ht="9.9499999999999993" customHeight="1" x14ac:dyDescent="0.3">
      <c r="A116" s="31"/>
      <c r="B116" s="31" t="s">
        <v>209</v>
      </c>
      <c r="C116" s="8">
        <v>353.71</v>
      </c>
      <c r="D116" s="14">
        <v>30</v>
      </c>
      <c r="E116" s="20">
        <v>30</v>
      </c>
      <c r="F116" s="22">
        <f t="shared" si="11"/>
        <v>8.4815244126544342E-2</v>
      </c>
      <c r="G116" s="20">
        <v>0</v>
      </c>
      <c r="H116" s="48">
        <v>0</v>
      </c>
      <c r="I116" s="20"/>
      <c r="J116" s="8">
        <v>0</v>
      </c>
      <c r="K116" s="18">
        <v>0</v>
      </c>
      <c r="L116" s="44">
        <v>1</v>
      </c>
      <c r="M116" s="63">
        <v>0.05</v>
      </c>
      <c r="N116" s="8">
        <v>0</v>
      </c>
      <c r="O116" s="18">
        <f t="shared" si="12"/>
        <v>0</v>
      </c>
      <c r="P116" s="8"/>
    </row>
    <row r="117" spans="1:16" s="26" customFormat="1" ht="9.9499999999999993" customHeight="1" x14ac:dyDescent="0.3">
      <c r="A117" s="93" t="s">
        <v>54</v>
      </c>
      <c r="B117" s="94"/>
      <c r="C117" s="19">
        <f>SUM(C113:C116)</f>
        <v>407.82</v>
      </c>
      <c r="D117" s="39">
        <v>30</v>
      </c>
      <c r="E117" s="4">
        <v>30</v>
      </c>
      <c r="F117" s="25">
        <f t="shared" si="11"/>
        <v>7.3561865528909809E-2</v>
      </c>
      <c r="G117" s="54">
        <v>0</v>
      </c>
      <c r="H117" s="55">
        <v>0</v>
      </c>
      <c r="I117" s="4">
        <v>0</v>
      </c>
      <c r="J117" s="19">
        <f>SUM(J113:J115)</f>
        <v>0</v>
      </c>
      <c r="K117" s="56">
        <v>0</v>
      </c>
      <c r="L117" s="41">
        <v>1</v>
      </c>
      <c r="M117" s="64">
        <f>L117/E117</f>
        <v>3.3333333333333333E-2</v>
      </c>
      <c r="N117" s="19">
        <f>SUM(N113:N115)</f>
        <v>0</v>
      </c>
      <c r="O117" s="56">
        <f t="shared" si="12"/>
        <v>0</v>
      </c>
      <c r="P117" s="19">
        <v>0</v>
      </c>
    </row>
    <row r="118" spans="1:16" ht="9.9499999999999993" customHeight="1" x14ac:dyDescent="0.3">
      <c r="A118" s="91" t="s">
        <v>55</v>
      </c>
      <c r="B118" s="92"/>
      <c r="C118" s="8"/>
      <c r="D118" s="14"/>
      <c r="E118" s="20"/>
      <c r="F118" s="22"/>
      <c r="G118" s="20"/>
      <c r="H118" s="48"/>
      <c r="I118" s="20"/>
      <c r="J118" s="8"/>
      <c r="K118" s="18"/>
      <c r="L118" s="44"/>
      <c r="M118" s="63"/>
      <c r="N118" s="8"/>
      <c r="O118" s="18"/>
      <c r="P118" s="8"/>
    </row>
    <row r="119" spans="1:16" ht="9.75" customHeight="1" x14ac:dyDescent="0.3">
      <c r="A119" s="31">
        <v>1</v>
      </c>
      <c r="B119" s="31" t="s">
        <v>56</v>
      </c>
      <c r="C119" s="8"/>
      <c r="D119" s="14"/>
      <c r="E119" s="20"/>
      <c r="F119" s="22"/>
      <c r="G119" s="20"/>
      <c r="H119" s="48"/>
      <c r="I119" s="20"/>
      <c r="J119" s="8"/>
      <c r="K119" s="18"/>
      <c r="L119" s="44"/>
      <c r="M119" s="63"/>
      <c r="N119" s="8"/>
      <c r="O119" s="18"/>
      <c r="P119" s="8"/>
    </row>
    <row r="120" spans="1:16" s="9" customFormat="1" ht="9.9499999999999993" customHeight="1" x14ac:dyDescent="0.3">
      <c r="A120" s="31"/>
      <c r="B120" s="31" t="s">
        <v>210</v>
      </c>
      <c r="C120" s="8">
        <v>2015.36</v>
      </c>
      <c r="D120" s="21">
        <v>110</v>
      </c>
      <c r="E120" s="20">
        <v>110</v>
      </c>
      <c r="F120" s="22">
        <f t="shared" si="11"/>
        <v>5.4580819307716737E-2</v>
      </c>
      <c r="G120" s="20">
        <v>0</v>
      </c>
      <c r="H120" s="48">
        <v>0</v>
      </c>
      <c r="I120" s="20"/>
      <c r="J120" s="8">
        <v>0</v>
      </c>
      <c r="K120" s="18">
        <v>0</v>
      </c>
      <c r="L120" s="44">
        <v>5</v>
      </c>
      <c r="M120" s="63">
        <v>0.05</v>
      </c>
      <c r="N120" s="8">
        <v>0</v>
      </c>
      <c r="O120" s="18">
        <f t="shared" si="12"/>
        <v>0</v>
      </c>
      <c r="P120" s="8"/>
    </row>
    <row r="121" spans="1:16" s="9" customFormat="1" ht="9.9499999999999993" customHeight="1" x14ac:dyDescent="0.3">
      <c r="A121" s="31"/>
      <c r="B121" s="31" t="s">
        <v>211</v>
      </c>
      <c r="C121" s="8">
        <v>74.36</v>
      </c>
      <c r="D121" s="14">
        <v>0</v>
      </c>
      <c r="E121" s="20">
        <v>0</v>
      </c>
      <c r="F121" s="22">
        <f t="shared" si="11"/>
        <v>0</v>
      </c>
      <c r="G121" s="20">
        <v>0</v>
      </c>
      <c r="H121" s="48">
        <v>0</v>
      </c>
      <c r="I121" s="20"/>
      <c r="J121" s="8">
        <v>0</v>
      </c>
      <c r="K121" s="18">
        <v>0</v>
      </c>
      <c r="L121" s="44">
        <v>0</v>
      </c>
      <c r="M121" s="63">
        <v>0</v>
      </c>
      <c r="N121" s="8">
        <v>0</v>
      </c>
      <c r="O121" s="18">
        <v>0</v>
      </c>
      <c r="P121" s="8"/>
    </row>
    <row r="122" spans="1:16" s="9" customFormat="1" ht="9.9499999999999993" customHeight="1" x14ac:dyDescent="0.3">
      <c r="A122" s="31">
        <v>2</v>
      </c>
      <c r="B122" s="31" t="s">
        <v>57</v>
      </c>
      <c r="C122" s="8">
        <v>20.85</v>
      </c>
      <c r="D122" s="14">
        <v>0</v>
      </c>
      <c r="E122" s="20">
        <v>0</v>
      </c>
      <c r="F122" s="22">
        <f t="shared" si="11"/>
        <v>0</v>
      </c>
      <c r="G122" s="20">
        <v>0</v>
      </c>
      <c r="H122" s="48">
        <v>0</v>
      </c>
      <c r="I122" s="20"/>
      <c r="J122" s="8">
        <v>0</v>
      </c>
      <c r="K122" s="18">
        <v>0</v>
      </c>
      <c r="L122" s="44">
        <v>0</v>
      </c>
      <c r="M122" s="63">
        <v>0</v>
      </c>
      <c r="N122" s="8">
        <v>0</v>
      </c>
      <c r="O122" s="18">
        <v>0</v>
      </c>
      <c r="P122" s="8"/>
    </row>
    <row r="123" spans="1:16" s="9" customFormat="1" ht="9.9499999999999993" customHeight="1" x14ac:dyDescent="0.3">
      <c r="A123" s="31">
        <v>3</v>
      </c>
      <c r="B123" s="31" t="s">
        <v>58</v>
      </c>
      <c r="C123" s="8"/>
      <c r="D123" s="14"/>
      <c r="E123" s="20"/>
      <c r="F123" s="22"/>
      <c r="G123" s="20"/>
      <c r="H123" s="48"/>
      <c r="I123" s="20"/>
      <c r="J123" s="8"/>
      <c r="K123" s="18"/>
      <c r="L123" s="44"/>
      <c r="M123" s="63"/>
      <c r="N123" s="8"/>
      <c r="O123" s="18"/>
      <c r="P123" s="8"/>
    </row>
    <row r="124" spans="1:16" s="9" customFormat="1" ht="9.9499999999999993" customHeight="1" x14ac:dyDescent="0.3">
      <c r="A124" s="35"/>
      <c r="B124" s="35" t="s">
        <v>212</v>
      </c>
      <c r="C124" s="8">
        <v>175.25</v>
      </c>
      <c r="D124" s="14">
        <v>0</v>
      </c>
      <c r="E124" s="20">
        <v>0</v>
      </c>
      <c r="F124" s="22">
        <f t="shared" si="11"/>
        <v>0</v>
      </c>
      <c r="G124" s="20">
        <v>0</v>
      </c>
      <c r="H124" s="48">
        <v>0</v>
      </c>
      <c r="I124" s="20"/>
      <c r="J124" s="8">
        <v>0</v>
      </c>
      <c r="K124" s="18">
        <v>0</v>
      </c>
      <c r="L124" s="44">
        <v>0</v>
      </c>
      <c r="M124" s="63">
        <v>0</v>
      </c>
      <c r="N124" s="8">
        <v>0</v>
      </c>
      <c r="O124" s="18">
        <v>0</v>
      </c>
      <c r="P124" s="8"/>
    </row>
    <row r="125" spans="1:16" s="9" customFormat="1" ht="9.9499999999999993" customHeight="1" x14ac:dyDescent="0.3">
      <c r="A125" s="35"/>
      <c r="B125" s="35" t="s">
        <v>213</v>
      </c>
      <c r="C125" s="8">
        <v>121.07</v>
      </c>
      <c r="D125" s="14">
        <v>0</v>
      </c>
      <c r="E125" s="20">
        <v>0</v>
      </c>
      <c r="F125" s="22">
        <f t="shared" si="11"/>
        <v>0</v>
      </c>
      <c r="G125" s="20">
        <v>0</v>
      </c>
      <c r="H125" s="48">
        <v>0</v>
      </c>
      <c r="I125" s="20"/>
      <c r="J125" s="8">
        <v>0</v>
      </c>
      <c r="K125" s="18">
        <v>0</v>
      </c>
      <c r="L125" s="44">
        <v>0</v>
      </c>
      <c r="M125" s="63">
        <v>0</v>
      </c>
      <c r="N125" s="8">
        <v>0</v>
      </c>
      <c r="O125" s="18">
        <v>0</v>
      </c>
      <c r="P125" s="8"/>
    </row>
    <row r="126" spans="1:16" s="9" customFormat="1" ht="50.25" customHeight="1" x14ac:dyDescent="0.3">
      <c r="A126" s="33">
        <v>4</v>
      </c>
      <c r="B126" s="33" t="s">
        <v>157</v>
      </c>
      <c r="C126" s="8"/>
      <c r="D126" s="14"/>
      <c r="E126" s="20"/>
      <c r="F126" s="22"/>
      <c r="G126" s="20"/>
      <c r="H126" s="48"/>
      <c r="I126" s="20"/>
      <c r="J126" s="8"/>
      <c r="K126" s="18"/>
      <c r="L126" s="44"/>
      <c r="M126" s="63"/>
      <c r="N126" s="8"/>
      <c r="O126" s="18"/>
      <c r="P126" s="8"/>
    </row>
    <row r="127" spans="1:16" s="26" customFormat="1" ht="9.9499999999999993" customHeight="1" x14ac:dyDescent="0.3">
      <c r="A127" s="83" t="s">
        <v>59</v>
      </c>
      <c r="B127" s="83"/>
      <c r="C127" s="19">
        <f>SUM(C125,C124,C122,C121,C120)</f>
        <v>2406.89</v>
      </c>
      <c r="D127" s="6">
        <v>110</v>
      </c>
      <c r="E127" s="4">
        <f>SUM(E120:E126)</f>
        <v>110</v>
      </c>
      <c r="F127" s="25">
        <f t="shared" si="11"/>
        <v>4.5702130134738193E-2</v>
      </c>
      <c r="G127" s="19">
        <v>0</v>
      </c>
      <c r="H127" s="55">
        <v>0</v>
      </c>
      <c r="I127" s="4">
        <v>0</v>
      </c>
      <c r="J127" s="19">
        <f>SUM(J120:J126)</f>
        <v>0</v>
      </c>
      <c r="K127" s="56">
        <v>0</v>
      </c>
      <c r="L127" s="19">
        <f>SUM(L120:L126)</f>
        <v>5</v>
      </c>
      <c r="M127" s="64">
        <f>L127/E127</f>
        <v>4.5454545454545456E-2</v>
      </c>
      <c r="N127" s="19">
        <f>SUM(N120:N126)</f>
        <v>0</v>
      </c>
      <c r="O127" s="56">
        <f t="shared" si="12"/>
        <v>0</v>
      </c>
      <c r="P127" s="19">
        <f>SUM(P120:P126)</f>
        <v>0</v>
      </c>
    </row>
    <row r="128" spans="1:16" ht="9.9499999999999993" customHeight="1" x14ac:dyDescent="0.3">
      <c r="A128" s="87" t="s">
        <v>60</v>
      </c>
      <c r="B128" s="87"/>
      <c r="C128" s="8"/>
      <c r="D128" s="14"/>
      <c r="E128" s="20"/>
      <c r="F128" s="22"/>
      <c r="G128" s="20"/>
      <c r="H128" s="48"/>
      <c r="I128" s="20"/>
      <c r="J128" s="8"/>
      <c r="K128" s="18"/>
      <c r="L128" s="44"/>
      <c r="M128" s="63"/>
      <c r="N128" s="8"/>
      <c r="O128" s="18"/>
      <c r="P128" s="8"/>
    </row>
    <row r="129" spans="1:16" ht="9.9499999999999993" customHeight="1" x14ac:dyDescent="0.3">
      <c r="A129" s="31">
        <v>1</v>
      </c>
      <c r="B129" s="31" t="s">
        <v>61</v>
      </c>
      <c r="C129" s="8"/>
      <c r="D129" s="14"/>
      <c r="E129" s="20"/>
      <c r="F129" s="22"/>
      <c r="G129" s="20"/>
      <c r="H129" s="48"/>
      <c r="I129" s="20"/>
      <c r="J129" s="8"/>
      <c r="K129" s="18"/>
      <c r="L129" s="44"/>
      <c r="M129" s="63"/>
      <c r="N129" s="8"/>
      <c r="O129" s="18"/>
      <c r="P129" s="8"/>
    </row>
    <row r="130" spans="1:16" ht="9.9499999999999993" customHeight="1" x14ac:dyDescent="0.3">
      <c r="A130" s="31"/>
      <c r="B130" s="31" t="s">
        <v>214</v>
      </c>
      <c r="C130" s="8">
        <v>22.32</v>
      </c>
      <c r="D130" s="14"/>
      <c r="E130" s="20"/>
      <c r="F130" s="22">
        <f t="shared" si="11"/>
        <v>0</v>
      </c>
      <c r="G130" s="20">
        <v>0</v>
      </c>
      <c r="H130" s="48">
        <v>0</v>
      </c>
      <c r="I130" s="20"/>
      <c r="J130" s="8">
        <v>0</v>
      </c>
      <c r="K130" s="18">
        <v>0</v>
      </c>
      <c r="L130" s="44">
        <v>0</v>
      </c>
      <c r="M130" s="63">
        <v>0</v>
      </c>
      <c r="N130" s="8">
        <v>0</v>
      </c>
      <c r="O130" s="18">
        <v>0</v>
      </c>
      <c r="P130" s="8"/>
    </row>
    <row r="131" spans="1:16" ht="9.9499999999999993" customHeight="1" x14ac:dyDescent="0.3">
      <c r="A131" s="31">
        <v>2</v>
      </c>
      <c r="B131" s="31" t="s">
        <v>62</v>
      </c>
      <c r="C131" s="8"/>
      <c r="D131" s="14"/>
      <c r="E131" s="20"/>
      <c r="F131" s="22"/>
      <c r="G131" s="20"/>
      <c r="H131" s="48"/>
      <c r="I131" s="20"/>
      <c r="J131" s="8"/>
      <c r="K131" s="18"/>
      <c r="L131" s="44"/>
      <c r="M131" s="63"/>
      <c r="N131" s="8"/>
      <c r="O131" s="18"/>
      <c r="P131" s="8"/>
    </row>
    <row r="132" spans="1:16" ht="9.9499999999999993" customHeight="1" x14ac:dyDescent="0.3">
      <c r="A132" s="31"/>
      <c r="B132" s="31" t="s">
        <v>215</v>
      </c>
      <c r="C132" s="8">
        <v>145.66999999999999</v>
      </c>
      <c r="D132" s="14">
        <v>43</v>
      </c>
      <c r="E132" s="20">
        <v>43</v>
      </c>
      <c r="F132" s="22">
        <f t="shared" si="11"/>
        <v>0.29518775314066042</v>
      </c>
      <c r="G132" s="20">
        <v>1</v>
      </c>
      <c r="H132" s="48">
        <v>2.3255813953488372E-2</v>
      </c>
      <c r="I132" s="20"/>
      <c r="J132" s="8">
        <v>0</v>
      </c>
      <c r="K132" s="18">
        <f>J132/G132</f>
        <v>0</v>
      </c>
      <c r="L132" s="44">
        <v>2</v>
      </c>
      <c r="M132" s="63">
        <v>0.05</v>
      </c>
      <c r="N132" s="8">
        <v>1</v>
      </c>
      <c r="O132" s="18">
        <f t="shared" si="12"/>
        <v>2.3255813953488372E-2</v>
      </c>
      <c r="P132" s="8"/>
    </row>
    <row r="133" spans="1:16" ht="9.9499999999999993" customHeight="1" x14ac:dyDescent="0.3">
      <c r="A133" s="31">
        <v>3</v>
      </c>
      <c r="B133" s="31" t="s">
        <v>63</v>
      </c>
      <c r="C133" s="8"/>
      <c r="D133" s="14"/>
      <c r="E133" s="20"/>
      <c r="F133" s="22"/>
      <c r="G133" s="20"/>
      <c r="H133" s="48"/>
      <c r="I133" s="20"/>
      <c r="J133" s="8"/>
      <c r="K133" s="18"/>
      <c r="L133" s="44"/>
      <c r="M133" s="63"/>
      <c r="N133" s="8"/>
      <c r="O133" s="18"/>
      <c r="P133" s="8"/>
    </row>
    <row r="134" spans="1:16" ht="9.9499999999999993" customHeight="1" x14ac:dyDescent="0.3">
      <c r="A134" s="31"/>
      <c r="B134" s="31" t="s">
        <v>216</v>
      </c>
      <c r="C134" s="8">
        <v>200.1</v>
      </c>
      <c r="D134" s="14">
        <v>77</v>
      </c>
      <c r="E134" s="20">
        <v>77</v>
      </c>
      <c r="F134" s="22">
        <f t="shared" si="11"/>
        <v>0.38480759620189908</v>
      </c>
      <c r="G134" s="20">
        <v>3</v>
      </c>
      <c r="H134" s="48">
        <v>3.896103896103896E-2</v>
      </c>
      <c r="I134" s="20"/>
      <c r="J134" s="8">
        <v>0</v>
      </c>
      <c r="K134" s="18">
        <f>J134/G134</f>
        <v>0</v>
      </c>
      <c r="L134" s="44">
        <v>3</v>
      </c>
      <c r="M134" s="63">
        <v>0.05</v>
      </c>
      <c r="N134" s="8">
        <v>3</v>
      </c>
      <c r="O134" s="18">
        <f t="shared" si="12"/>
        <v>3.896103896103896E-2</v>
      </c>
      <c r="P134" s="8"/>
    </row>
    <row r="135" spans="1:16" ht="9.9499999999999993" customHeight="1" x14ac:dyDescent="0.3">
      <c r="A135" s="31">
        <v>4</v>
      </c>
      <c r="B135" s="31" t="s">
        <v>64</v>
      </c>
      <c r="C135" s="8"/>
      <c r="D135" s="14"/>
      <c r="E135" s="20"/>
      <c r="F135" s="22"/>
      <c r="G135" s="20"/>
      <c r="H135" s="48"/>
      <c r="I135" s="20"/>
      <c r="J135" s="8"/>
      <c r="K135" s="18"/>
      <c r="L135" s="44"/>
      <c r="M135" s="63"/>
      <c r="N135" s="8"/>
      <c r="O135" s="18"/>
      <c r="P135" s="8"/>
    </row>
    <row r="136" spans="1:16" ht="9.9499999999999993" customHeight="1" x14ac:dyDescent="0.3">
      <c r="A136" s="31"/>
      <c r="B136" s="31" t="s">
        <v>217</v>
      </c>
      <c r="C136" s="8">
        <v>64.16</v>
      </c>
      <c r="D136" s="14">
        <v>58</v>
      </c>
      <c r="E136" s="20">
        <v>58</v>
      </c>
      <c r="F136" s="22">
        <f t="shared" si="11"/>
        <v>0.9039900249376559</v>
      </c>
      <c r="G136" s="20">
        <v>2</v>
      </c>
      <c r="H136" s="48">
        <v>3.4482758620689655E-2</v>
      </c>
      <c r="I136" s="20"/>
      <c r="J136" s="8">
        <v>0</v>
      </c>
      <c r="K136" s="18">
        <f t="shared" ref="K136" si="14">J136/G136</f>
        <v>0</v>
      </c>
      <c r="L136" s="44">
        <v>2</v>
      </c>
      <c r="M136" s="63">
        <v>0.05</v>
      </c>
      <c r="N136" s="8">
        <v>2</v>
      </c>
      <c r="O136" s="18">
        <f t="shared" si="12"/>
        <v>3.4482758620689655E-2</v>
      </c>
      <c r="P136" s="8"/>
    </row>
    <row r="137" spans="1:16" s="9" customFormat="1" ht="9.9499999999999993" customHeight="1" x14ac:dyDescent="0.3">
      <c r="A137" s="31">
        <v>5</v>
      </c>
      <c r="B137" s="31" t="s">
        <v>65</v>
      </c>
      <c r="C137" s="8">
        <v>367.53</v>
      </c>
      <c r="D137" s="14">
        <v>80</v>
      </c>
      <c r="E137" s="20">
        <v>80</v>
      </c>
      <c r="F137" s="22">
        <f t="shared" si="11"/>
        <v>0.21766930590700082</v>
      </c>
      <c r="G137" s="20">
        <v>0</v>
      </c>
      <c r="H137" s="48">
        <v>0</v>
      </c>
      <c r="I137" s="20"/>
      <c r="J137" s="8">
        <v>0</v>
      </c>
      <c r="K137" s="18">
        <v>0</v>
      </c>
      <c r="L137" s="44">
        <v>4</v>
      </c>
      <c r="M137" s="63">
        <v>0.05</v>
      </c>
      <c r="N137" s="8">
        <v>0</v>
      </c>
      <c r="O137" s="18">
        <f t="shared" si="12"/>
        <v>0</v>
      </c>
      <c r="P137" s="8"/>
    </row>
    <row r="138" spans="1:16" ht="9.9499999999999993" customHeight="1" x14ac:dyDescent="0.3">
      <c r="A138" s="31">
        <v>6</v>
      </c>
      <c r="B138" s="31" t="s">
        <v>66</v>
      </c>
      <c r="C138" s="8"/>
      <c r="D138" s="21"/>
      <c r="E138" s="20"/>
      <c r="F138" s="22"/>
      <c r="G138" s="20"/>
      <c r="H138" s="48"/>
      <c r="I138" s="20"/>
      <c r="J138" s="8"/>
      <c r="K138" s="18"/>
      <c r="L138" s="44"/>
      <c r="M138" s="63"/>
      <c r="N138" s="8"/>
      <c r="O138" s="18"/>
      <c r="P138" s="8"/>
    </row>
    <row r="139" spans="1:16" ht="9.9499999999999993" customHeight="1" x14ac:dyDescent="0.3">
      <c r="A139" s="31"/>
      <c r="B139" s="31" t="s">
        <v>212</v>
      </c>
      <c r="C139" s="8">
        <v>23.6</v>
      </c>
      <c r="D139" s="21">
        <v>135</v>
      </c>
      <c r="E139" s="20">
        <v>135</v>
      </c>
      <c r="F139" s="22">
        <f t="shared" si="11"/>
        <v>5.7203389830508469</v>
      </c>
      <c r="G139" s="20">
        <v>2</v>
      </c>
      <c r="H139" s="48">
        <v>1.4814814814814815E-2</v>
      </c>
      <c r="I139" s="20"/>
      <c r="J139" s="8">
        <v>0</v>
      </c>
      <c r="K139" s="18">
        <v>0</v>
      </c>
      <c r="L139" s="44">
        <v>6</v>
      </c>
      <c r="M139" s="63">
        <v>0.05</v>
      </c>
      <c r="N139" s="8">
        <v>2</v>
      </c>
      <c r="O139" s="18">
        <f t="shared" si="12"/>
        <v>1.4814814814814815E-2</v>
      </c>
      <c r="P139" s="8"/>
    </row>
    <row r="140" spans="1:16" ht="9.9499999999999993" customHeight="1" x14ac:dyDescent="0.3">
      <c r="A140" s="31"/>
      <c r="B140" s="31" t="s">
        <v>213</v>
      </c>
      <c r="C140" s="8">
        <v>376.48</v>
      </c>
      <c r="D140" s="21">
        <v>24</v>
      </c>
      <c r="E140" s="20">
        <v>24</v>
      </c>
      <c r="F140" s="22">
        <f t="shared" si="11"/>
        <v>6.3748406289842754E-2</v>
      </c>
      <c r="G140" s="20">
        <v>0</v>
      </c>
      <c r="H140" s="48">
        <v>0</v>
      </c>
      <c r="I140" s="20"/>
      <c r="J140" s="8">
        <v>0</v>
      </c>
      <c r="K140" s="18">
        <v>0</v>
      </c>
      <c r="L140" s="44">
        <v>1</v>
      </c>
      <c r="M140" s="63">
        <v>0.05</v>
      </c>
      <c r="N140" s="8">
        <v>0</v>
      </c>
      <c r="O140" s="18">
        <f t="shared" si="12"/>
        <v>0</v>
      </c>
      <c r="P140" s="8"/>
    </row>
    <row r="141" spans="1:16" ht="9.9499999999999993" customHeight="1" x14ac:dyDescent="0.3">
      <c r="A141" s="31">
        <v>7</v>
      </c>
      <c r="B141" s="31" t="s">
        <v>67</v>
      </c>
      <c r="C141" s="8"/>
      <c r="D141" s="14"/>
      <c r="E141" s="20"/>
      <c r="F141" s="22"/>
      <c r="G141" s="20"/>
      <c r="H141" s="48"/>
      <c r="I141" s="20"/>
      <c r="J141" s="8"/>
      <c r="K141" s="18"/>
      <c r="L141" s="44"/>
      <c r="M141" s="63"/>
      <c r="N141" s="8"/>
      <c r="O141" s="18"/>
      <c r="P141" s="8"/>
    </row>
    <row r="142" spans="1:16" ht="9.9499999999999993" customHeight="1" x14ac:dyDescent="0.3">
      <c r="A142" s="31"/>
      <c r="B142" s="31" t="s">
        <v>168</v>
      </c>
      <c r="C142" s="8">
        <v>141.91</v>
      </c>
      <c r="D142" s="14">
        <v>25</v>
      </c>
      <c r="E142" s="20">
        <v>25</v>
      </c>
      <c r="F142" s="22">
        <f t="shared" si="11"/>
        <v>0.17616799379888662</v>
      </c>
      <c r="G142" s="20">
        <v>1</v>
      </c>
      <c r="H142" s="48">
        <v>0.04</v>
      </c>
      <c r="I142" s="20"/>
      <c r="J142" s="8">
        <v>0</v>
      </c>
      <c r="K142" s="18">
        <f t="shared" ref="K142" si="15">J142/G142</f>
        <v>0</v>
      </c>
      <c r="L142" s="44">
        <v>1</v>
      </c>
      <c r="M142" s="63">
        <v>0.05</v>
      </c>
      <c r="N142" s="8">
        <v>1</v>
      </c>
      <c r="O142" s="18">
        <f t="shared" si="12"/>
        <v>0.04</v>
      </c>
      <c r="P142" s="8"/>
    </row>
    <row r="143" spans="1:16" ht="9.9499999999999993" customHeight="1" x14ac:dyDescent="0.3">
      <c r="A143" s="31">
        <v>8</v>
      </c>
      <c r="B143" s="31" t="s">
        <v>68</v>
      </c>
      <c r="C143" s="8">
        <v>16.45</v>
      </c>
      <c r="D143" s="14">
        <v>0</v>
      </c>
      <c r="E143" s="14">
        <v>0</v>
      </c>
      <c r="F143" s="22">
        <f t="shared" si="11"/>
        <v>0</v>
      </c>
      <c r="G143" s="20">
        <v>0</v>
      </c>
      <c r="H143" s="48">
        <v>0</v>
      </c>
      <c r="I143" s="20"/>
      <c r="J143" s="8">
        <v>0</v>
      </c>
      <c r="K143" s="18">
        <v>0</v>
      </c>
      <c r="L143" s="44">
        <v>0</v>
      </c>
      <c r="M143" s="63">
        <v>0</v>
      </c>
      <c r="N143" s="8">
        <v>0</v>
      </c>
      <c r="O143" s="18">
        <v>0</v>
      </c>
      <c r="P143" s="8"/>
    </row>
    <row r="144" spans="1:16" ht="9.9499999999999993" customHeight="1" x14ac:dyDescent="0.3">
      <c r="A144" s="31">
        <v>9</v>
      </c>
      <c r="B144" s="31" t="s">
        <v>153</v>
      </c>
      <c r="C144" s="8">
        <v>19.21</v>
      </c>
      <c r="D144" s="14">
        <v>0</v>
      </c>
      <c r="E144" s="14">
        <v>0</v>
      </c>
      <c r="F144" s="22">
        <f t="shared" si="11"/>
        <v>0</v>
      </c>
      <c r="G144" s="20">
        <v>0</v>
      </c>
      <c r="H144" s="48">
        <v>0</v>
      </c>
      <c r="I144" s="20"/>
      <c r="J144" s="8">
        <v>0</v>
      </c>
      <c r="K144" s="18">
        <v>0</v>
      </c>
      <c r="L144" s="44">
        <v>0</v>
      </c>
      <c r="M144" s="63">
        <v>0</v>
      </c>
      <c r="N144" s="8">
        <v>0</v>
      </c>
      <c r="O144" s="18">
        <v>0</v>
      </c>
      <c r="P144" s="8"/>
    </row>
    <row r="145" spans="1:17" ht="9.9499999999999993" customHeight="1" x14ac:dyDescent="0.3">
      <c r="A145" s="31">
        <v>10</v>
      </c>
      <c r="B145" s="31" t="s">
        <v>344</v>
      </c>
      <c r="C145" s="8">
        <v>66.27</v>
      </c>
      <c r="D145" s="14">
        <v>0</v>
      </c>
      <c r="E145" s="14">
        <v>0</v>
      </c>
      <c r="F145" s="22">
        <f t="shared" si="11"/>
        <v>0</v>
      </c>
      <c r="G145" s="20">
        <v>0</v>
      </c>
      <c r="H145" s="48">
        <v>0</v>
      </c>
      <c r="I145" s="20"/>
      <c r="J145" s="8">
        <v>0</v>
      </c>
      <c r="K145" s="18">
        <v>0</v>
      </c>
      <c r="L145" s="44">
        <v>0</v>
      </c>
      <c r="M145" s="63">
        <v>0</v>
      </c>
      <c r="N145" s="8">
        <v>0</v>
      </c>
      <c r="O145" s="18">
        <v>0</v>
      </c>
      <c r="P145" s="8"/>
    </row>
    <row r="146" spans="1:17" ht="9.9499999999999993" customHeight="1" x14ac:dyDescent="0.3">
      <c r="A146" s="31">
        <v>11</v>
      </c>
      <c r="B146" s="31" t="s">
        <v>345</v>
      </c>
      <c r="C146" s="8"/>
      <c r="D146" s="14"/>
      <c r="E146" s="14"/>
      <c r="F146" s="22"/>
      <c r="G146" s="20"/>
      <c r="H146" s="48"/>
      <c r="I146" s="20"/>
      <c r="J146" s="8"/>
      <c r="K146" s="18"/>
      <c r="L146" s="44"/>
      <c r="M146" s="63"/>
      <c r="N146" s="8"/>
      <c r="O146" s="18"/>
      <c r="P146" s="8"/>
    </row>
    <row r="147" spans="1:17" ht="9.9499999999999993" customHeight="1" x14ac:dyDescent="0.3">
      <c r="A147" s="31"/>
      <c r="B147" s="31" t="s">
        <v>218</v>
      </c>
      <c r="C147" s="8">
        <v>193.94</v>
      </c>
      <c r="D147" s="21">
        <v>8</v>
      </c>
      <c r="E147" s="20">
        <v>8</v>
      </c>
      <c r="F147" s="22">
        <f t="shared" ref="F147:F207" si="16">E147/C147</f>
        <v>4.1249871094152832E-2</v>
      </c>
      <c r="G147" s="20">
        <v>0</v>
      </c>
      <c r="H147" s="48">
        <v>0</v>
      </c>
      <c r="I147" s="20"/>
      <c r="J147" s="8">
        <v>0</v>
      </c>
      <c r="K147" s="18">
        <v>0</v>
      </c>
      <c r="L147" s="44">
        <v>0</v>
      </c>
      <c r="M147" s="63">
        <v>0</v>
      </c>
      <c r="N147" s="8">
        <v>0</v>
      </c>
      <c r="O147" s="18">
        <f t="shared" ref="O147:O207" si="17">N147/E147</f>
        <v>0</v>
      </c>
      <c r="P147" s="8"/>
    </row>
    <row r="148" spans="1:17" ht="9.9499999999999993" customHeight="1" x14ac:dyDescent="0.3">
      <c r="A148" s="31"/>
      <c r="B148" s="31" t="s">
        <v>219</v>
      </c>
      <c r="C148" s="8">
        <v>283.94</v>
      </c>
      <c r="D148" s="21">
        <v>12</v>
      </c>
      <c r="E148" s="20">
        <v>12</v>
      </c>
      <c r="F148" s="22">
        <f t="shared" si="16"/>
        <v>4.2262449813340847E-2</v>
      </c>
      <c r="G148" s="20">
        <v>0</v>
      </c>
      <c r="H148" s="48">
        <v>0</v>
      </c>
      <c r="I148" s="20"/>
      <c r="J148" s="8">
        <v>0</v>
      </c>
      <c r="K148" s="18">
        <v>0</v>
      </c>
      <c r="L148" s="44">
        <v>0</v>
      </c>
      <c r="M148" s="63">
        <v>0</v>
      </c>
      <c r="N148" s="8">
        <v>0</v>
      </c>
      <c r="O148" s="18">
        <f t="shared" si="17"/>
        <v>0</v>
      </c>
      <c r="P148" s="8"/>
    </row>
    <row r="149" spans="1:17" ht="9.9499999999999993" customHeight="1" x14ac:dyDescent="0.3">
      <c r="A149" s="31">
        <v>12</v>
      </c>
      <c r="B149" s="31" t="s">
        <v>69</v>
      </c>
      <c r="C149" s="8"/>
      <c r="D149" s="14"/>
      <c r="E149" s="20"/>
      <c r="F149" s="22"/>
      <c r="G149" s="20"/>
      <c r="H149" s="48"/>
      <c r="I149" s="20"/>
      <c r="J149" s="8"/>
      <c r="K149" s="18"/>
      <c r="L149" s="44"/>
      <c r="M149" s="63"/>
      <c r="N149" s="8"/>
      <c r="O149" s="18"/>
      <c r="P149" s="8"/>
    </row>
    <row r="150" spans="1:17" ht="9.9499999999999993" customHeight="1" x14ac:dyDescent="0.3">
      <c r="A150" s="31"/>
      <c r="B150" s="31" t="s">
        <v>168</v>
      </c>
      <c r="C150" s="8">
        <v>63.69</v>
      </c>
      <c r="D150" s="14">
        <v>10</v>
      </c>
      <c r="E150" s="20">
        <v>10</v>
      </c>
      <c r="F150" s="22">
        <f t="shared" si="16"/>
        <v>0.15701051970482022</v>
      </c>
      <c r="G150" s="20">
        <v>0</v>
      </c>
      <c r="H150" s="48">
        <v>0</v>
      </c>
      <c r="I150" s="20"/>
      <c r="J150" s="8">
        <v>0</v>
      </c>
      <c r="K150" s="18">
        <v>0</v>
      </c>
      <c r="L150" s="44">
        <v>0</v>
      </c>
      <c r="M150" s="63">
        <v>0</v>
      </c>
      <c r="N150" s="8">
        <v>0</v>
      </c>
      <c r="O150" s="18">
        <f t="shared" si="17"/>
        <v>0</v>
      </c>
      <c r="P150" s="8"/>
    </row>
    <row r="151" spans="1:17" ht="9.9499999999999993" customHeight="1" x14ac:dyDescent="0.3">
      <c r="A151" s="31">
        <v>13</v>
      </c>
      <c r="B151" s="31" t="s">
        <v>70</v>
      </c>
      <c r="C151" s="8"/>
      <c r="D151" s="14"/>
      <c r="E151" s="20"/>
      <c r="F151" s="22"/>
      <c r="G151" s="20"/>
      <c r="H151" s="48"/>
      <c r="I151" s="20"/>
      <c r="J151" s="8"/>
      <c r="K151" s="18"/>
      <c r="L151" s="44"/>
      <c r="M151" s="63"/>
      <c r="N151" s="8"/>
      <c r="O151" s="18"/>
      <c r="P151" s="8"/>
    </row>
    <row r="152" spans="1:17" ht="9.9499999999999993" customHeight="1" x14ac:dyDescent="0.3">
      <c r="A152" s="31"/>
      <c r="B152" s="31" t="s">
        <v>220</v>
      </c>
      <c r="C152" s="22">
        <v>194</v>
      </c>
      <c r="D152" s="14">
        <v>0</v>
      </c>
      <c r="E152" s="20">
        <v>0</v>
      </c>
      <c r="F152" s="22">
        <f t="shared" si="16"/>
        <v>0</v>
      </c>
      <c r="G152" s="20">
        <v>0</v>
      </c>
      <c r="H152" s="48">
        <v>0</v>
      </c>
      <c r="I152" s="20"/>
      <c r="J152" s="8">
        <v>0</v>
      </c>
      <c r="K152" s="18">
        <v>0</v>
      </c>
      <c r="L152" s="44">
        <v>0</v>
      </c>
      <c r="M152" s="63">
        <v>0</v>
      </c>
      <c r="N152" s="8">
        <v>0</v>
      </c>
      <c r="O152" s="18">
        <v>0</v>
      </c>
      <c r="P152" s="8"/>
    </row>
    <row r="153" spans="1:17" ht="9.9499999999999993" customHeight="1" x14ac:dyDescent="0.3">
      <c r="A153" s="31"/>
      <c r="B153" s="31" t="s">
        <v>221</v>
      </c>
      <c r="C153" s="8">
        <v>143.76</v>
      </c>
      <c r="D153" s="14">
        <v>0</v>
      </c>
      <c r="E153" s="20">
        <v>0</v>
      </c>
      <c r="F153" s="22">
        <f t="shared" si="16"/>
        <v>0</v>
      </c>
      <c r="G153" s="20">
        <v>0</v>
      </c>
      <c r="H153" s="48">
        <v>0</v>
      </c>
      <c r="I153" s="20"/>
      <c r="J153" s="8">
        <v>0</v>
      </c>
      <c r="K153" s="18">
        <v>0</v>
      </c>
      <c r="L153" s="44">
        <v>0</v>
      </c>
      <c r="M153" s="63">
        <v>0</v>
      </c>
      <c r="N153" s="8">
        <v>0</v>
      </c>
      <c r="O153" s="18">
        <v>0</v>
      </c>
      <c r="P153" s="8"/>
      <c r="Q153" s="9"/>
    </row>
    <row r="154" spans="1:17" ht="9.9499999999999993" customHeight="1" x14ac:dyDescent="0.3">
      <c r="A154" s="31">
        <v>14</v>
      </c>
      <c r="B154" s="31" t="s">
        <v>346</v>
      </c>
      <c r="C154" s="8">
        <v>46.9</v>
      </c>
      <c r="D154" s="14">
        <v>110</v>
      </c>
      <c r="E154" s="20">
        <v>110</v>
      </c>
      <c r="F154" s="22">
        <f t="shared" si="16"/>
        <v>2.3454157782515992</v>
      </c>
      <c r="G154" s="20">
        <v>0</v>
      </c>
      <c r="H154" s="48">
        <v>0</v>
      </c>
      <c r="I154" s="20"/>
      <c r="J154" s="8">
        <v>0</v>
      </c>
      <c r="K154" s="18">
        <v>0</v>
      </c>
      <c r="L154" s="44">
        <v>5</v>
      </c>
      <c r="M154" s="63">
        <v>0.05</v>
      </c>
      <c r="N154" s="8">
        <v>0</v>
      </c>
      <c r="O154" s="18">
        <f t="shared" si="17"/>
        <v>0</v>
      </c>
      <c r="P154" s="8"/>
      <c r="Q154" s="9"/>
    </row>
    <row r="155" spans="1:17" ht="9.9499999999999993" customHeight="1" x14ac:dyDescent="0.3">
      <c r="A155" s="31">
        <v>15</v>
      </c>
      <c r="B155" s="31" t="s">
        <v>71</v>
      </c>
      <c r="C155" s="8"/>
      <c r="D155" s="14"/>
      <c r="E155" s="20"/>
      <c r="F155" s="22"/>
      <c r="G155" s="20"/>
      <c r="H155" s="48"/>
      <c r="I155" s="20"/>
      <c r="J155" s="8"/>
      <c r="K155" s="18"/>
      <c r="L155" s="44"/>
      <c r="M155" s="63"/>
      <c r="N155" s="8"/>
      <c r="O155" s="18"/>
      <c r="P155" s="8"/>
    </row>
    <row r="156" spans="1:17" ht="9.9499999999999993" customHeight="1" x14ac:dyDescent="0.3">
      <c r="A156" s="31"/>
      <c r="B156" s="31" t="s">
        <v>222</v>
      </c>
      <c r="C156" s="8">
        <v>63.25</v>
      </c>
      <c r="D156" s="14">
        <v>20</v>
      </c>
      <c r="E156" s="20">
        <v>20</v>
      </c>
      <c r="F156" s="22">
        <f t="shared" si="16"/>
        <v>0.31620553359683795</v>
      </c>
      <c r="G156" s="20">
        <v>0</v>
      </c>
      <c r="H156" s="48">
        <v>0</v>
      </c>
      <c r="I156" s="20"/>
      <c r="J156" s="8">
        <v>0</v>
      </c>
      <c r="K156" s="18">
        <v>0</v>
      </c>
      <c r="L156" s="44">
        <v>1</v>
      </c>
      <c r="M156" s="63">
        <v>0</v>
      </c>
      <c r="N156" s="8">
        <v>0</v>
      </c>
      <c r="O156" s="18">
        <f t="shared" si="17"/>
        <v>0</v>
      </c>
      <c r="P156" s="8"/>
    </row>
    <row r="157" spans="1:17" ht="9.9499999999999993" customHeight="1" x14ac:dyDescent="0.3">
      <c r="A157" s="31"/>
      <c r="B157" s="31" t="s">
        <v>223</v>
      </c>
      <c r="C157" s="8">
        <v>178.68</v>
      </c>
      <c r="D157" s="14">
        <v>30</v>
      </c>
      <c r="E157" s="20">
        <v>30</v>
      </c>
      <c r="F157" s="22">
        <f t="shared" si="16"/>
        <v>0.16789791806581597</v>
      </c>
      <c r="G157" s="20">
        <v>0</v>
      </c>
      <c r="H157" s="48">
        <v>0</v>
      </c>
      <c r="I157" s="20"/>
      <c r="J157" s="8">
        <v>0</v>
      </c>
      <c r="K157" s="18">
        <v>0</v>
      </c>
      <c r="L157" s="44">
        <v>1</v>
      </c>
      <c r="M157" s="63">
        <v>0</v>
      </c>
      <c r="N157" s="8">
        <v>0</v>
      </c>
      <c r="O157" s="18">
        <f t="shared" si="17"/>
        <v>0</v>
      </c>
      <c r="P157" s="8"/>
    </row>
    <row r="158" spans="1:17" ht="9.9499999999999993" customHeight="1" x14ac:dyDescent="0.3">
      <c r="A158" s="31">
        <v>16</v>
      </c>
      <c r="B158" s="31" t="s">
        <v>72</v>
      </c>
      <c r="C158" s="8"/>
      <c r="D158" s="14"/>
      <c r="E158" s="20"/>
      <c r="F158" s="22"/>
      <c r="G158" s="20"/>
      <c r="H158" s="48"/>
      <c r="I158" s="20"/>
      <c r="J158" s="8"/>
      <c r="K158" s="18"/>
      <c r="L158" s="44"/>
      <c r="M158" s="63"/>
      <c r="N158" s="8"/>
      <c r="O158" s="18"/>
      <c r="P158" s="8"/>
    </row>
    <row r="159" spans="1:17" ht="9.9499999999999993" customHeight="1" x14ac:dyDescent="0.3">
      <c r="A159" s="31"/>
      <c r="B159" s="31" t="s">
        <v>224</v>
      </c>
      <c r="C159" s="8">
        <v>59.66</v>
      </c>
      <c r="D159" s="14">
        <v>21</v>
      </c>
      <c r="E159" s="20">
        <v>21</v>
      </c>
      <c r="F159" s="22">
        <f t="shared" si="16"/>
        <v>0.35199463627220923</v>
      </c>
      <c r="G159" s="20">
        <v>1</v>
      </c>
      <c r="H159" s="48">
        <v>4.7619047619047616E-2</v>
      </c>
      <c r="I159" s="20"/>
      <c r="J159" s="8">
        <v>0</v>
      </c>
      <c r="K159" s="18">
        <v>0</v>
      </c>
      <c r="L159" s="44">
        <v>1</v>
      </c>
      <c r="M159" s="63">
        <v>0.05</v>
      </c>
      <c r="N159" s="8">
        <v>1</v>
      </c>
      <c r="O159" s="18">
        <f t="shared" si="17"/>
        <v>4.7619047619047616E-2</v>
      </c>
      <c r="P159" s="8"/>
    </row>
    <row r="160" spans="1:17" ht="9.9499999999999993" customHeight="1" x14ac:dyDescent="0.3">
      <c r="A160" s="31">
        <v>18</v>
      </c>
      <c r="B160" s="31" t="s">
        <v>315</v>
      </c>
      <c r="C160" s="8">
        <v>14.08</v>
      </c>
      <c r="D160" s="14">
        <v>17</v>
      </c>
      <c r="E160" s="20">
        <v>17</v>
      </c>
      <c r="F160" s="22">
        <f t="shared" si="16"/>
        <v>1.2073863636363635</v>
      </c>
      <c r="G160" s="20">
        <v>0</v>
      </c>
      <c r="H160" s="48">
        <v>0</v>
      </c>
      <c r="I160" s="20"/>
      <c r="J160" s="8">
        <v>0</v>
      </c>
      <c r="K160" s="18">
        <v>0</v>
      </c>
      <c r="L160" s="44">
        <v>0</v>
      </c>
      <c r="M160" s="63">
        <v>0</v>
      </c>
      <c r="N160" s="8"/>
      <c r="O160" s="18">
        <f t="shared" si="17"/>
        <v>0</v>
      </c>
      <c r="P160" s="8"/>
    </row>
    <row r="161" spans="1:16" ht="9.9499999999999993" customHeight="1" x14ac:dyDescent="0.3">
      <c r="A161" s="31">
        <v>19</v>
      </c>
      <c r="B161" s="31" t="s">
        <v>317</v>
      </c>
      <c r="C161" s="8">
        <v>68.180000000000007</v>
      </c>
      <c r="D161" s="14">
        <v>22</v>
      </c>
      <c r="E161" s="20">
        <v>22</v>
      </c>
      <c r="F161" s="22">
        <f t="shared" si="16"/>
        <v>0.32267527134056906</v>
      </c>
      <c r="G161" s="20">
        <v>1</v>
      </c>
      <c r="H161" s="48">
        <v>4.5454545454545456E-2</v>
      </c>
      <c r="I161" s="20"/>
      <c r="J161" s="8">
        <v>0</v>
      </c>
      <c r="K161" s="18">
        <v>0</v>
      </c>
      <c r="L161" s="44">
        <v>1</v>
      </c>
      <c r="M161" s="63">
        <v>0.05</v>
      </c>
      <c r="N161" s="8">
        <v>1</v>
      </c>
      <c r="O161" s="18">
        <f t="shared" si="17"/>
        <v>4.5454545454545456E-2</v>
      </c>
      <c r="P161" s="8"/>
    </row>
    <row r="162" spans="1:16" ht="9.9499999999999993" customHeight="1" x14ac:dyDescent="0.3">
      <c r="A162" s="31">
        <v>20</v>
      </c>
      <c r="B162" s="31" t="s">
        <v>316</v>
      </c>
      <c r="C162" s="8">
        <v>32.47</v>
      </c>
      <c r="D162" s="14">
        <v>16</v>
      </c>
      <c r="E162" s="20">
        <v>16</v>
      </c>
      <c r="F162" s="22">
        <f t="shared" si="16"/>
        <v>0.49276255004619651</v>
      </c>
      <c r="G162" s="20">
        <v>0</v>
      </c>
      <c r="H162" s="48">
        <v>0</v>
      </c>
      <c r="I162" s="20"/>
      <c r="J162" s="8">
        <v>0</v>
      </c>
      <c r="K162" s="18">
        <v>0</v>
      </c>
      <c r="L162" s="44">
        <v>0</v>
      </c>
      <c r="M162" s="63">
        <v>0</v>
      </c>
      <c r="N162" s="8"/>
      <c r="O162" s="18">
        <f t="shared" si="17"/>
        <v>0</v>
      </c>
      <c r="P162" s="8"/>
    </row>
    <row r="163" spans="1:16" s="9" customFormat="1" ht="8.25" customHeight="1" x14ac:dyDescent="0.3">
      <c r="A163" s="31">
        <v>21</v>
      </c>
      <c r="B163" s="31" t="s">
        <v>161</v>
      </c>
      <c r="C163" s="8">
        <v>111.66</v>
      </c>
      <c r="D163" s="14">
        <v>65</v>
      </c>
      <c r="E163" s="20">
        <v>65</v>
      </c>
      <c r="F163" s="22">
        <f t="shared" si="16"/>
        <v>0.58212430592871223</v>
      </c>
      <c r="G163" s="20">
        <v>3</v>
      </c>
      <c r="H163" s="48">
        <v>4.6153846153846156E-2</v>
      </c>
      <c r="I163" s="20"/>
      <c r="J163" s="8">
        <v>0</v>
      </c>
      <c r="K163" s="18">
        <f t="shared" ref="K163:K166" si="18">J163/G163</f>
        <v>0</v>
      </c>
      <c r="L163" s="44">
        <v>3</v>
      </c>
      <c r="M163" s="63">
        <v>0.05</v>
      </c>
      <c r="N163" s="8">
        <v>3</v>
      </c>
      <c r="O163" s="18">
        <f t="shared" si="17"/>
        <v>4.6153846153846156E-2</v>
      </c>
      <c r="P163" s="8"/>
    </row>
    <row r="164" spans="1:16" s="9" customFormat="1" ht="8.25" customHeight="1" x14ac:dyDescent="0.3">
      <c r="A164" s="31">
        <v>22</v>
      </c>
      <c r="B164" s="31" t="s">
        <v>162</v>
      </c>
      <c r="C164" s="8">
        <v>219.7</v>
      </c>
      <c r="D164" s="14">
        <v>80</v>
      </c>
      <c r="E164" s="20">
        <v>80</v>
      </c>
      <c r="F164" s="22">
        <f t="shared" si="16"/>
        <v>0.36413290851160673</v>
      </c>
      <c r="G164" s="20"/>
      <c r="H164" s="48"/>
      <c r="I164" s="20"/>
      <c r="J164" s="8">
        <v>0</v>
      </c>
      <c r="K164" s="18">
        <v>0</v>
      </c>
      <c r="L164" s="44"/>
      <c r="M164" s="63"/>
      <c r="N164" s="8"/>
      <c r="O164" s="18"/>
      <c r="P164" s="8"/>
    </row>
    <row r="165" spans="1:16" ht="51" customHeight="1" x14ac:dyDescent="0.3">
      <c r="A165" s="31">
        <v>23</v>
      </c>
      <c r="B165" s="31" t="s">
        <v>157</v>
      </c>
      <c r="C165" s="8"/>
      <c r="D165" s="14"/>
      <c r="E165" s="20"/>
      <c r="F165" s="22"/>
      <c r="G165" s="20"/>
      <c r="H165" s="48"/>
      <c r="I165" s="20"/>
      <c r="J165" s="8"/>
      <c r="K165" s="18"/>
      <c r="L165" s="44"/>
      <c r="M165" s="63"/>
      <c r="N165" s="8"/>
      <c r="O165" s="18"/>
      <c r="P165" s="8"/>
    </row>
    <row r="166" spans="1:16" s="26" customFormat="1" ht="12.6" customHeight="1" x14ac:dyDescent="0.3">
      <c r="A166" s="83" t="s">
        <v>73</v>
      </c>
      <c r="B166" s="83"/>
      <c r="C166" s="25">
        <f>SUM(C164,C163,C162,C161,C160,C159,C157,C156,C154,C153,C152,C150,C148,C147,C145,C144,C143,C142,C140,C139,C137,C136,C134,C132,C130)</f>
        <v>3117.6100000000006</v>
      </c>
      <c r="D166" s="6">
        <v>853</v>
      </c>
      <c r="E166" s="4">
        <f>SUM(E130:E165)</f>
        <v>853</v>
      </c>
      <c r="F166" s="25">
        <f t="shared" si="16"/>
        <v>0.27360702589483604</v>
      </c>
      <c r="G166" s="19">
        <v>14</v>
      </c>
      <c r="H166" s="55">
        <v>1.6412661195779603E-2</v>
      </c>
      <c r="I166" s="4">
        <v>0</v>
      </c>
      <c r="J166" s="19">
        <f>SUM(J130:J165)</f>
        <v>0</v>
      </c>
      <c r="K166" s="56">
        <f t="shared" si="18"/>
        <v>0</v>
      </c>
      <c r="L166" s="19">
        <f>SUM(L130:L165)</f>
        <v>31</v>
      </c>
      <c r="M166" s="64">
        <f>L166/E166</f>
        <v>3.6342321219226259E-2</v>
      </c>
      <c r="N166" s="19">
        <f>SUM(N130:N165)</f>
        <v>14</v>
      </c>
      <c r="O166" s="56">
        <f t="shared" ref="O166" si="19">N166/E166</f>
        <v>1.6412661195779603E-2</v>
      </c>
      <c r="P166" s="19">
        <f>SUM(P130:P165)</f>
        <v>0</v>
      </c>
    </row>
    <row r="167" spans="1:16" ht="9.9499999999999993" customHeight="1" x14ac:dyDescent="0.3">
      <c r="A167" s="87" t="s">
        <v>74</v>
      </c>
      <c r="B167" s="87"/>
      <c r="C167" s="8"/>
      <c r="D167" s="14"/>
      <c r="E167" s="20"/>
      <c r="F167" s="22"/>
      <c r="G167" s="20"/>
      <c r="H167" s="48"/>
      <c r="I167" s="20"/>
      <c r="J167" s="8"/>
      <c r="K167" s="18"/>
      <c r="L167" s="44"/>
      <c r="M167" s="63"/>
      <c r="N167" s="8"/>
      <c r="O167" s="18"/>
      <c r="P167" s="8"/>
    </row>
    <row r="168" spans="1:16" ht="9.9499999999999993" customHeight="1" x14ac:dyDescent="0.3">
      <c r="A168" s="31">
        <v>1</v>
      </c>
      <c r="B168" s="31" t="s">
        <v>75</v>
      </c>
      <c r="C168" s="8">
        <v>78.510000000000005</v>
      </c>
      <c r="D168" s="14">
        <v>26</v>
      </c>
      <c r="E168" s="20">
        <v>26</v>
      </c>
      <c r="F168" s="22">
        <f t="shared" si="16"/>
        <v>0.3311680040759139</v>
      </c>
      <c r="G168" s="20">
        <v>0</v>
      </c>
      <c r="H168" s="48">
        <v>0</v>
      </c>
      <c r="I168" s="20"/>
      <c r="J168" s="8">
        <v>0</v>
      </c>
      <c r="K168" s="18">
        <v>0</v>
      </c>
      <c r="L168" s="44">
        <v>1</v>
      </c>
      <c r="M168" s="63">
        <v>0.05</v>
      </c>
      <c r="N168" s="8">
        <v>0</v>
      </c>
      <c r="O168" s="18">
        <f t="shared" si="17"/>
        <v>0</v>
      </c>
      <c r="P168" s="8"/>
    </row>
    <row r="169" spans="1:16" ht="9.9499999999999993" customHeight="1" x14ac:dyDescent="0.3">
      <c r="A169" s="31">
        <v>2</v>
      </c>
      <c r="B169" s="31" t="s">
        <v>76</v>
      </c>
      <c r="C169" s="8"/>
      <c r="D169" s="14"/>
      <c r="E169" s="20"/>
      <c r="F169" s="22"/>
      <c r="G169" s="20"/>
      <c r="H169" s="48"/>
      <c r="I169" s="20"/>
      <c r="J169" s="8"/>
      <c r="K169" s="18"/>
      <c r="L169" s="44"/>
      <c r="M169" s="63"/>
      <c r="N169" s="8"/>
      <c r="O169" s="18"/>
      <c r="P169" s="8"/>
    </row>
    <row r="170" spans="1:16" ht="9.9499999999999993" customHeight="1" x14ac:dyDescent="0.3">
      <c r="A170" s="31"/>
      <c r="B170" s="31" t="s">
        <v>225</v>
      </c>
      <c r="C170" s="8">
        <v>121.45</v>
      </c>
      <c r="D170" s="14">
        <v>35</v>
      </c>
      <c r="E170" s="20">
        <v>35</v>
      </c>
      <c r="F170" s="22">
        <f t="shared" si="16"/>
        <v>0.28818443804034583</v>
      </c>
      <c r="G170" s="20">
        <v>1</v>
      </c>
      <c r="H170" s="48">
        <v>0.05</v>
      </c>
      <c r="I170" s="20"/>
      <c r="J170" s="8">
        <v>0</v>
      </c>
      <c r="K170" s="18">
        <v>0</v>
      </c>
      <c r="L170" s="44">
        <v>1</v>
      </c>
      <c r="M170" s="63">
        <v>0.05</v>
      </c>
      <c r="N170" s="8">
        <v>1</v>
      </c>
      <c r="O170" s="18">
        <v>0.05</v>
      </c>
      <c r="P170" s="8"/>
    </row>
    <row r="171" spans="1:16" ht="9.9499999999999993" customHeight="1" x14ac:dyDescent="0.3">
      <c r="A171" s="31">
        <v>3</v>
      </c>
      <c r="B171" s="31" t="s">
        <v>77</v>
      </c>
      <c r="C171" s="8"/>
      <c r="D171" s="14"/>
      <c r="E171" s="20"/>
      <c r="F171" s="22"/>
      <c r="G171" s="20"/>
      <c r="H171" s="48"/>
      <c r="I171" s="20"/>
      <c r="J171" s="8"/>
      <c r="K171" s="18"/>
      <c r="L171" s="44"/>
      <c r="M171" s="63"/>
      <c r="N171" s="8"/>
      <c r="O171" s="18"/>
      <c r="P171" s="8"/>
    </row>
    <row r="172" spans="1:16" s="9" customFormat="1" ht="9.9499999999999993" customHeight="1" x14ac:dyDescent="0.3">
      <c r="A172" s="31"/>
      <c r="B172" s="31" t="s">
        <v>226</v>
      </c>
      <c r="C172" s="8">
        <v>27.63</v>
      </c>
      <c r="D172" s="14">
        <v>12</v>
      </c>
      <c r="E172" s="20">
        <v>12</v>
      </c>
      <c r="F172" s="22">
        <f t="shared" si="16"/>
        <v>0.43431053203040176</v>
      </c>
      <c r="G172" s="20">
        <v>0</v>
      </c>
      <c r="H172" s="48">
        <v>0</v>
      </c>
      <c r="I172" s="20"/>
      <c r="J172" s="8">
        <v>0</v>
      </c>
      <c r="K172" s="18">
        <v>0</v>
      </c>
      <c r="L172" s="44">
        <v>0</v>
      </c>
      <c r="M172" s="63">
        <v>0</v>
      </c>
      <c r="N172" s="8">
        <v>0</v>
      </c>
      <c r="O172" s="18">
        <f t="shared" si="17"/>
        <v>0</v>
      </c>
      <c r="P172" s="8"/>
    </row>
    <row r="173" spans="1:16" ht="9.9499999999999993" customHeight="1" x14ac:dyDescent="0.3">
      <c r="A173" s="31">
        <v>4</v>
      </c>
      <c r="B173" s="31" t="s">
        <v>347</v>
      </c>
      <c r="C173" s="8">
        <v>9.34</v>
      </c>
      <c r="D173" s="14">
        <v>35</v>
      </c>
      <c r="E173" s="20">
        <v>35</v>
      </c>
      <c r="F173" s="22">
        <f t="shared" si="16"/>
        <v>3.7473233404710919</v>
      </c>
      <c r="G173" s="20">
        <v>1</v>
      </c>
      <c r="H173" s="48">
        <v>2.8571428571428571E-2</v>
      </c>
      <c r="I173" s="20">
        <v>1</v>
      </c>
      <c r="J173" s="8">
        <v>0</v>
      </c>
      <c r="K173" s="18">
        <v>0</v>
      </c>
      <c r="L173" s="44">
        <v>1</v>
      </c>
      <c r="M173" s="63">
        <v>0.05</v>
      </c>
      <c r="N173" s="8">
        <v>1</v>
      </c>
      <c r="O173" s="18">
        <f t="shared" si="17"/>
        <v>2.8571428571428571E-2</v>
      </c>
      <c r="P173" s="8">
        <v>1</v>
      </c>
    </row>
    <row r="174" spans="1:16" ht="9.9499999999999993" customHeight="1" x14ac:dyDescent="0.3">
      <c r="A174" s="31">
        <v>5</v>
      </c>
      <c r="B174" s="31" t="s">
        <v>78</v>
      </c>
      <c r="C174" s="8"/>
      <c r="D174" s="14"/>
      <c r="E174" s="20"/>
      <c r="F174" s="22"/>
      <c r="G174" s="20"/>
      <c r="H174" s="48"/>
      <c r="I174" s="20"/>
      <c r="J174" s="8"/>
      <c r="K174" s="18"/>
      <c r="L174" s="44"/>
      <c r="M174" s="63"/>
      <c r="N174" s="8"/>
      <c r="O174" s="18"/>
      <c r="P174" s="8"/>
    </row>
    <row r="175" spans="1:16" ht="9.9499999999999993" customHeight="1" x14ac:dyDescent="0.3">
      <c r="A175" s="31"/>
      <c r="B175" s="31" t="s">
        <v>210</v>
      </c>
      <c r="C175" s="8">
        <v>1235.28</v>
      </c>
      <c r="D175" s="14">
        <v>292</v>
      </c>
      <c r="E175" s="20">
        <v>292</v>
      </c>
      <c r="F175" s="22">
        <f t="shared" si="16"/>
        <v>0.23638365390842561</v>
      </c>
      <c r="G175" s="20">
        <v>14</v>
      </c>
      <c r="H175" s="48">
        <v>4.7945205479452052E-2</v>
      </c>
      <c r="I175" s="20">
        <v>6</v>
      </c>
      <c r="J175" s="8">
        <v>0</v>
      </c>
      <c r="K175" s="18">
        <f t="shared" ref="K175" si="20">J175/G175</f>
        <v>0</v>
      </c>
      <c r="L175" s="44">
        <v>14</v>
      </c>
      <c r="M175" s="63">
        <v>0.05</v>
      </c>
      <c r="N175" s="8">
        <v>14</v>
      </c>
      <c r="O175" s="18">
        <f t="shared" si="17"/>
        <v>4.7945205479452052E-2</v>
      </c>
      <c r="P175" s="8">
        <v>6</v>
      </c>
    </row>
    <row r="176" spans="1:16" ht="9.9499999999999993" customHeight="1" x14ac:dyDescent="0.3">
      <c r="A176" s="31"/>
      <c r="B176" s="31" t="s">
        <v>211</v>
      </c>
      <c r="C176" s="8">
        <v>46.48</v>
      </c>
      <c r="D176" s="14">
        <v>0</v>
      </c>
      <c r="E176" s="20">
        <v>0</v>
      </c>
      <c r="F176" s="22">
        <f t="shared" si="16"/>
        <v>0</v>
      </c>
      <c r="G176" s="20">
        <v>0</v>
      </c>
      <c r="H176" s="48">
        <v>0</v>
      </c>
      <c r="I176" s="20"/>
      <c r="J176" s="8">
        <v>0</v>
      </c>
      <c r="K176" s="18">
        <v>0</v>
      </c>
      <c r="L176" s="44">
        <v>0</v>
      </c>
      <c r="M176" s="63">
        <v>0</v>
      </c>
      <c r="N176" s="8">
        <v>0</v>
      </c>
      <c r="O176" s="18">
        <v>0</v>
      </c>
      <c r="P176" s="8"/>
    </row>
    <row r="177" spans="1:16" ht="9.9499999999999993" customHeight="1" x14ac:dyDescent="0.3">
      <c r="A177" s="31"/>
      <c r="B177" s="31" t="s">
        <v>227</v>
      </c>
      <c r="C177" s="8">
        <v>135.83000000000001</v>
      </c>
      <c r="D177" s="14">
        <v>0</v>
      </c>
      <c r="E177" s="20">
        <v>0</v>
      </c>
      <c r="F177" s="22">
        <f t="shared" si="16"/>
        <v>0</v>
      </c>
      <c r="G177" s="20">
        <v>0</v>
      </c>
      <c r="H177" s="48">
        <v>0</v>
      </c>
      <c r="I177" s="20"/>
      <c r="J177" s="8">
        <v>0</v>
      </c>
      <c r="K177" s="18">
        <v>0</v>
      </c>
      <c r="L177" s="44">
        <v>0</v>
      </c>
      <c r="M177" s="63">
        <v>0</v>
      </c>
      <c r="N177" s="8">
        <v>0</v>
      </c>
      <c r="O177" s="18">
        <v>0</v>
      </c>
      <c r="P177" s="8"/>
    </row>
    <row r="178" spans="1:16" ht="9.9499999999999993" customHeight="1" x14ac:dyDescent="0.3">
      <c r="A178" s="31"/>
      <c r="B178" s="31" t="s">
        <v>228</v>
      </c>
      <c r="C178" s="8">
        <v>39.729999999999997</v>
      </c>
      <c r="D178" s="14">
        <v>0</v>
      </c>
      <c r="E178" s="20">
        <v>0</v>
      </c>
      <c r="F178" s="22">
        <f t="shared" si="16"/>
        <v>0</v>
      </c>
      <c r="G178" s="20">
        <v>0</v>
      </c>
      <c r="H178" s="48">
        <v>0</v>
      </c>
      <c r="I178" s="20"/>
      <c r="J178" s="8">
        <v>0</v>
      </c>
      <c r="K178" s="18">
        <v>0</v>
      </c>
      <c r="L178" s="44">
        <v>0</v>
      </c>
      <c r="M178" s="63">
        <v>0</v>
      </c>
      <c r="N178" s="8">
        <v>0</v>
      </c>
      <c r="O178" s="18">
        <v>0</v>
      </c>
      <c r="P178" s="8"/>
    </row>
    <row r="179" spans="1:16" ht="9.9499999999999993" customHeight="1" x14ac:dyDescent="0.3">
      <c r="A179" s="31">
        <v>6</v>
      </c>
      <c r="B179" s="31" t="s">
        <v>348</v>
      </c>
      <c r="C179" s="8">
        <v>229.9</v>
      </c>
      <c r="D179" s="14">
        <v>68</v>
      </c>
      <c r="E179" s="20">
        <v>68</v>
      </c>
      <c r="F179" s="22">
        <f t="shared" si="16"/>
        <v>0.29578077424967375</v>
      </c>
      <c r="G179" s="20">
        <v>0</v>
      </c>
      <c r="H179" s="48">
        <v>0</v>
      </c>
      <c r="I179" s="20"/>
      <c r="J179" s="8">
        <v>0</v>
      </c>
      <c r="K179" s="18">
        <v>0</v>
      </c>
      <c r="L179" s="44">
        <v>3</v>
      </c>
      <c r="M179" s="63">
        <v>0.05</v>
      </c>
      <c r="N179" s="8">
        <v>0</v>
      </c>
      <c r="O179" s="18">
        <f t="shared" si="17"/>
        <v>0</v>
      </c>
      <c r="P179" s="8"/>
    </row>
    <row r="180" spans="1:16" ht="9.9499999999999993" customHeight="1" x14ac:dyDescent="0.3">
      <c r="A180" s="31">
        <v>7</v>
      </c>
      <c r="B180" s="31" t="s">
        <v>79</v>
      </c>
      <c r="C180" s="8"/>
      <c r="D180" s="14"/>
      <c r="E180" s="20"/>
      <c r="F180" s="22"/>
      <c r="G180" s="20"/>
      <c r="H180" s="48"/>
      <c r="I180" s="20"/>
      <c r="J180" s="8"/>
      <c r="K180" s="18"/>
      <c r="L180" s="44"/>
      <c r="M180" s="63"/>
      <c r="N180" s="8"/>
      <c r="O180" s="18"/>
      <c r="P180" s="8"/>
    </row>
    <row r="181" spans="1:16" ht="9.9499999999999993" customHeight="1" x14ac:dyDescent="0.3">
      <c r="A181" s="31"/>
      <c r="B181" s="31" t="s">
        <v>229</v>
      </c>
      <c r="C181" s="8">
        <v>72.7</v>
      </c>
      <c r="D181" s="14">
        <v>29</v>
      </c>
      <c r="E181" s="20">
        <v>29</v>
      </c>
      <c r="F181" s="22">
        <f t="shared" si="16"/>
        <v>0.39889958734525444</v>
      </c>
      <c r="G181" s="20">
        <v>0</v>
      </c>
      <c r="H181" s="48">
        <v>0</v>
      </c>
      <c r="I181" s="20"/>
      <c r="J181" s="8">
        <v>0</v>
      </c>
      <c r="K181" s="18">
        <v>0</v>
      </c>
      <c r="L181" s="44">
        <v>1</v>
      </c>
      <c r="M181" s="63">
        <v>0.05</v>
      </c>
      <c r="N181" s="8">
        <v>0</v>
      </c>
      <c r="O181" s="18">
        <f t="shared" si="17"/>
        <v>0</v>
      </c>
      <c r="P181" s="8"/>
    </row>
    <row r="182" spans="1:16" ht="9.9499999999999993" customHeight="1" x14ac:dyDescent="0.3">
      <c r="A182" s="31"/>
      <c r="B182" s="31" t="s">
        <v>230</v>
      </c>
      <c r="C182" s="8">
        <v>36.79</v>
      </c>
      <c r="D182" s="14">
        <v>14</v>
      </c>
      <c r="E182" s="20">
        <v>14</v>
      </c>
      <c r="F182" s="22">
        <f t="shared" si="16"/>
        <v>0.38053818972546888</v>
      </c>
      <c r="G182" s="20">
        <v>0</v>
      </c>
      <c r="H182" s="48">
        <v>0</v>
      </c>
      <c r="I182" s="20"/>
      <c r="J182" s="8">
        <v>0</v>
      </c>
      <c r="K182" s="18">
        <v>0</v>
      </c>
      <c r="L182" s="44">
        <v>0</v>
      </c>
      <c r="M182" s="63">
        <v>0</v>
      </c>
      <c r="N182" s="8">
        <v>0</v>
      </c>
      <c r="O182" s="18">
        <f t="shared" si="17"/>
        <v>0</v>
      </c>
      <c r="P182" s="8"/>
    </row>
    <row r="183" spans="1:16" ht="9.9499999999999993" customHeight="1" x14ac:dyDescent="0.3">
      <c r="A183" s="31">
        <v>8</v>
      </c>
      <c r="B183" s="31" t="s">
        <v>80</v>
      </c>
      <c r="C183" s="8"/>
      <c r="D183" s="14"/>
      <c r="E183" s="20"/>
      <c r="F183" s="22"/>
      <c r="G183" s="20"/>
      <c r="H183" s="48"/>
      <c r="I183" s="20"/>
      <c r="J183" s="8"/>
      <c r="K183" s="18"/>
      <c r="L183" s="44"/>
      <c r="M183" s="63"/>
      <c r="N183" s="8"/>
      <c r="O183" s="18"/>
      <c r="P183" s="8"/>
    </row>
    <row r="184" spans="1:16" ht="9.9499999999999993" customHeight="1" x14ac:dyDescent="0.3">
      <c r="A184" s="31"/>
      <c r="B184" s="31" t="s">
        <v>231</v>
      </c>
      <c r="C184" s="8">
        <v>12.66</v>
      </c>
      <c r="D184" s="23">
        <v>0</v>
      </c>
      <c r="E184" s="20">
        <v>0</v>
      </c>
      <c r="F184" s="22">
        <f t="shared" si="16"/>
        <v>0</v>
      </c>
      <c r="G184" s="20">
        <v>0</v>
      </c>
      <c r="H184" s="48">
        <v>0</v>
      </c>
      <c r="I184" s="20"/>
      <c r="J184" s="8">
        <v>0</v>
      </c>
      <c r="K184" s="18">
        <v>0</v>
      </c>
      <c r="L184" s="44">
        <v>0</v>
      </c>
      <c r="M184" s="63">
        <v>0</v>
      </c>
      <c r="N184" s="8">
        <v>0</v>
      </c>
      <c r="O184" s="18">
        <v>0</v>
      </c>
      <c r="P184" s="8"/>
    </row>
    <row r="185" spans="1:16" ht="9.9499999999999993" customHeight="1" x14ac:dyDescent="0.3">
      <c r="A185" s="31">
        <v>9</v>
      </c>
      <c r="B185" s="31" t="s">
        <v>154</v>
      </c>
      <c r="C185" s="8">
        <v>37.19</v>
      </c>
      <c r="D185" s="14">
        <v>5</v>
      </c>
      <c r="E185" s="20">
        <v>5</v>
      </c>
      <c r="F185" s="22">
        <f t="shared" si="16"/>
        <v>0.13444474321054048</v>
      </c>
      <c r="G185" s="20">
        <v>0</v>
      </c>
      <c r="H185" s="48">
        <v>0</v>
      </c>
      <c r="I185" s="20"/>
      <c r="J185" s="8">
        <v>0</v>
      </c>
      <c r="K185" s="18">
        <v>0</v>
      </c>
      <c r="L185" s="44">
        <v>0</v>
      </c>
      <c r="M185" s="63">
        <v>0.05</v>
      </c>
      <c r="N185" s="8">
        <v>0</v>
      </c>
      <c r="O185" s="18">
        <f t="shared" si="17"/>
        <v>0</v>
      </c>
      <c r="P185" s="8"/>
    </row>
    <row r="186" spans="1:16" ht="9.9499999999999993" customHeight="1" x14ac:dyDescent="0.3">
      <c r="A186" s="31">
        <v>10</v>
      </c>
      <c r="B186" s="31" t="s">
        <v>319</v>
      </c>
      <c r="C186" s="8">
        <v>72.05</v>
      </c>
      <c r="D186" s="7">
        <v>24</v>
      </c>
      <c r="E186" s="20">
        <v>24</v>
      </c>
      <c r="F186" s="22">
        <f t="shared" si="16"/>
        <v>0.33310201249132548</v>
      </c>
      <c r="G186" s="20">
        <v>1</v>
      </c>
      <c r="H186" s="48">
        <v>0.05</v>
      </c>
      <c r="I186" s="20">
        <v>1</v>
      </c>
      <c r="J186" s="8">
        <v>0</v>
      </c>
      <c r="K186" s="18">
        <v>0</v>
      </c>
      <c r="L186" s="44">
        <v>1</v>
      </c>
      <c r="M186" s="63">
        <v>0.05</v>
      </c>
      <c r="N186" s="8">
        <v>1</v>
      </c>
      <c r="O186" s="18">
        <v>0.05</v>
      </c>
      <c r="P186" s="8">
        <v>1</v>
      </c>
    </row>
    <row r="187" spans="1:16" ht="9.9499999999999993" customHeight="1" x14ac:dyDescent="0.3">
      <c r="A187" s="31">
        <v>11</v>
      </c>
      <c r="B187" s="31" t="s">
        <v>318</v>
      </c>
      <c r="C187" s="8">
        <v>111.64</v>
      </c>
      <c r="D187" s="7">
        <v>33</v>
      </c>
      <c r="E187" s="20">
        <v>33</v>
      </c>
      <c r="F187" s="22">
        <f t="shared" si="16"/>
        <v>0.29559297742744534</v>
      </c>
      <c r="G187" s="20">
        <v>1</v>
      </c>
      <c r="H187" s="48">
        <v>0.05</v>
      </c>
      <c r="I187" s="20"/>
      <c r="J187" s="8">
        <v>0</v>
      </c>
      <c r="K187" s="18">
        <v>0</v>
      </c>
      <c r="L187" s="44">
        <v>1</v>
      </c>
      <c r="M187" s="63">
        <v>0.05</v>
      </c>
      <c r="N187" s="8">
        <v>1</v>
      </c>
      <c r="O187" s="18">
        <v>0.05</v>
      </c>
      <c r="P187" s="8"/>
    </row>
    <row r="188" spans="1:16" ht="50.25" customHeight="1" x14ac:dyDescent="0.3">
      <c r="A188" s="31">
        <v>12</v>
      </c>
      <c r="B188" s="31" t="s">
        <v>157</v>
      </c>
      <c r="C188" s="8"/>
      <c r="D188" s="14"/>
      <c r="E188" s="20"/>
      <c r="F188" s="22"/>
      <c r="G188" s="20"/>
      <c r="H188" s="48"/>
      <c r="I188" s="20"/>
      <c r="J188" s="8"/>
      <c r="K188" s="18"/>
      <c r="L188" s="44"/>
      <c r="M188" s="63"/>
      <c r="N188" s="8"/>
      <c r="O188" s="18"/>
      <c r="P188" s="8"/>
    </row>
    <row r="189" spans="1:16" s="26" customFormat="1" ht="9.9499999999999993" customHeight="1" x14ac:dyDescent="0.3">
      <c r="A189" s="83" t="s">
        <v>81</v>
      </c>
      <c r="B189" s="83"/>
      <c r="C189" s="19">
        <f>SUM(C187,C186,C185,C184,C182,C181,C179,C178,C177,C176,C175,C173,C172,C170,C168)</f>
        <v>2267.1799999999998</v>
      </c>
      <c r="D189" s="6">
        <v>573</v>
      </c>
      <c r="E189" s="4">
        <f>SUM(E168:E188)</f>
        <v>573</v>
      </c>
      <c r="F189" s="25">
        <f t="shared" si="16"/>
        <v>0.25273688017713636</v>
      </c>
      <c r="G189" s="19">
        <v>18</v>
      </c>
      <c r="H189" s="55">
        <v>3.1413612565445025E-2</v>
      </c>
      <c r="I189" s="4">
        <v>8</v>
      </c>
      <c r="J189" s="19">
        <f>SUM(J168:J188)</f>
        <v>0</v>
      </c>
      <c r="K189" s="56">
        <f t="shared" ref="K189" si="21">J189/G189</f>
        <v>0</v>
      </c>
      <c r="L189" s="41">
        <f>SUM(L168:L187)</f>
        <v>23</v>
      </c>
      <c r="M189" s="64">
        <f>L189/E189</f>
        <v>4.0139616055846421E-2</v>
      </c>
      <c r="N189" s="19">
        <f>SUM(N168:N187)</f>
        <v>18</v>
      </c>
      <c r="O189" s="56">
        <f t="shared" ref="O189" si="22">N189/E189</f>
        <v>3.1413612565445025E-2</v>
      </c>
      <c r="P189" s="19">
        <f>SUM(P168:P187)</f>
        <v>8</v>
      </c>
    </row>
    <row r="190" spans="1:16" ht="9.9499999999999993" customHeight="1" x14ac:dyDescent="0.3">
      <c r="A190" s="87" t="s">
        <v>82</v>
      </c>
      <c r="B190" s="87"/>
      <c r="C190" s="8"/>
      <c r="D190" s="14"/>
      <c r="E190" s="20"/>
      <c r="F190" s="22"/>
      <c r="G190" s="20"/>
      <c r="H190" s="48"/>
      <c r="I190" s="20"/>
      <c r="J190" s="8"/>
      <c r="K190" s="18"/>
      <c r="L190" s="44"/>
      <c r="M190" s="63"/>
      <c r="N190" s="8"/>
      <c r="O190" s="18"/>
      <c r="P190" s="8"/>
    </row>
    <row r="191" spans="1:16" s="9" customFormat="1" ht="9.9499999999999993" customHeight="1" x14ac:dyDescent="0.3">
      <c r="A191" s="31">
        <v>1</v>
      </c>
      <c r="B191" s="31" t="s">
        <v>83</v>
      </c>
      <c r="C191" s="8"/>
      <c r="D191" s="14"/>
      <c r="E191" s="20"/>
      <c r="F191" s="22"/>
      <c r="G191" s="20"/>
      <c r="H191" s="48"/>
      <c r="I191" s="20"/>
      <c r="J191" s="8"/>
      <c r="K191" s="18"/>
      <c r="L191" s="44"/>
      <c r="M191" s="63"/>
      <c r="N191" s="8"/>
      <c r="O191" s="18"/>
      <c r="P191" s="8"/>
    </row>
    <row r="192" spans="1:16" s="9" customFormat="1" ht="9.9499999999999993" customHeight="1" x14ac:dyDescent="0.3">
      <c r="A192" s="31"/>
      <c r="B192" s="31" t="s">
        <v>232</v>
      </c>
      <c r="C192" s="8">
        <v>34.229999999999997</v>
      </c>
      <c r="D192" s="14">
        <v>0</v>
      </c>
      <c r="E192" s="20">
        <v>0</v>
      </c>
      <c r="F192" s="22">
        <f t="shared" si="16"/>
        <v>0</v>
      </c>
      <c r="G192" s="20">
        <v>0</v>
      </c>
      <c r="H192" s="48">
        <v>0</v>
      </c>
      <c r="I192" s="20"/>
      <c r="J192" s="8">
        <v>0</v>
      </c>
      <c r="K192" s="18">
        <v>0</v>
      </c>
      <c r="L192" s="44">
        <v>0</v>
      </c>
      <c r="M192" s="63">
        <v>0.05</v>
      </c>
      <c r="N192" s="8">
        <v>0</v>
      </c>
      <c r="O192" s="18">
        <v>0</v>
      </c>
      <c r="P192" s="8"/>
    </row>
    <row r="193" spans="1:16" s="9" customFormat="1" ht="9.9499999999999993" customHeight="1" x14ac:dyDescent="0.3">
      <c r="A193" s="31"/>
      <c r="B193" s="31" t="s">
        <v>233</v>
      </c>
      <c r="C193" s="8">
        <v>15.78</v>
      </c>
      <c r="D193" s="14">
        <v>0</v>
      </c>
      <c r="E193" s="20">
        <v>0</v>
      </c>
      <c r="F193" s="22">
        <f t="shared" si="16"/>
        <v>0</v>
      </c>
      <c r="G193" s="20">
        <v>0</v>
      </c>
      <c r="H193" s="48">
        <v>0</v>
      </c>
      <c r="I193" s="20"/>
      <c r="J193" s="8">
        <v>0</v>
      </c>
      <c r="K193" s="18">
        <v>0</v>
      </c>
      <c r="L193" s="44">
        <v>0</v>
      </c>
      <c r="M193" s="63">
        <v>0.05</v>
      </c>
      <c r="N193" s="8">
        <v>0</v>
      </c>
      <c r="O193" s="18">
        <v>0</v>
      </c>
      <c r="P193" s="8"/>
    </row>
    <row r="194" spans="1:16" s="9" customFormat="1" ht="9.9499999999999993" customHeight="1" x14ac:dyDescent="0.3">
      <c r="A194" s="31"/>
      <c r="B194" s="31" t="s">
        <v>234</v>
      </c>
      <c r="C194" s="8">
        <v>8.08</v>
      </c>
      <c r="D194" s="14">
        <v>0</v>
      </c>
      <c r="E194" s="20">
        <v>0</v>
      </c>
      <c r="F194" s="22">
        <f t="shared" si="16"/>
        <v>0</v>
      </c>
      <c r="G194" s="20">
        <v>0</v>
      </c>
      <c r="H194" s="48">
        <v>0</v>
      </c>
      <c r="I194" s="20"/>
      <c r="J194" s="8">
        <v>0</v>
      </c>
      <c r="K194" s="18">
        <v>0</v>
      </c>
      <c r="L194" s="44">
        <v>0</v>
      </c>
      <c r="M194" s="63">
        <v>0.05</v>
      </c>
      <c r="N194" s="8">
        <v>0</v>
      </c>
      <c r="O194" s="18">
        <v>0</v>
      </c>
      <c r="P194" s="8"/>
    </row>
    <row r="195" spans="1:16" s="9" customFormat="1" ht="9.9499999999999993" customHeight="1" x14ac:dyDescent="0.3">
      <c r="A195" s="31"/>
      <c r="B195" s="31" t="s">
        <v>235</v>
      </c>
      <c r="C195" s="8">
        <v>48.52</v>
      </c>
      <c r="D195" s="14">
        <v>0</v>
      </c>
      <c r="E195" s="20">
        <v>0</v>
      </c>
      <c r="F195" s="22">
        <f t="shared" si="16"/>
        <v>0</v>
      </c>
      <c r="G195" s="20">
        <v>0</v>
      </c>
      <c r="H195" s="48">
        <v>0</v>
      </c>
      <c r="I195" s="20"/>
      <c r="J195" s="8">
        <v>0</v>
      </c>
      <c r="K195" s="18">
        <v>0</v>
      </c>
      <c r="L195" s="44">
        <v>0</v>
      </c>
      <c r="M195" s="63">
        <v>0.05</v>
      </c>
      <c r="N195" s="8">
        <v>0</v>
      </c>
      <c r="O195" s="18">
        <v>0</v>
      </c>
      <c r="P195" s="8"/>
    </row>
    <row r="196" spans="1:16" s="9" customFormat="1" ht="9.9499999999999993" customHeight="1" x14ac:dyDescent="0.3">
      <c r="A196" s="31"/>
      <c r="B196" s="31" t="s">
        <v>236</v>
      </c>
      <c r="C196" s="8">
        <v>22.56</v>
      </c>
      <c r="D196" s="14">
        <v>0</v>
      </c>
      <c r="E196" s="20">
        <v>0</v>
      </c>
      <c r="F196" s="22">
        <f t="shared" si="16"/>
        <v>0</v>
      </c>
      <c r="G196" s="20">
        <v>0</v>
      </c>
      <c r="H196" s="48">
        <v>0</v>
      </c>
      <c r="I196" s="20"/>
      <c r="J196" s="8">
        <v>0</v>
      </c>
      <c r="K196" s="18">
        <v>0</v>
      </c>
      <c r="L196" s="44">
        <v>0</v>
      </c>
      <c r="M196" s="63">
        <v>0.05</v>
      </c>
      <c r="N196" s="8">
        <v>0</v>
      </c>
      <c r="O196" s="18">
        <v>0</v>
      </c>
      <c r="P196" s="8"/>
    </row>
    <row r="197" spans="1:16" ht="9.9499999999999993" customHeight="1" x14ac:dyDescent="0.3">
      <c r="A197" s="31">
        <v>2</v>
      </c>
      <c r="B197" s="31" t="s">
        <v>84</v>
      </c>
      <c r="C197" s="8"/>
      <c r="D197" s="14"/>
      <c r="E197" s="20"/>
      <c r="F197" s="22"/>
      <c r="G197" s="20">
        <v>0</v>
      </c>
      <c r="H197" s="48"/>
      <c r="I197" s="20"/>
      <c r="J197" s="8"/>
      <c r="K197" s="18"/>
      <c r="L197" s="44"/>
      <c r="M197" s="63"/>
      <c r="N197" s="8">
        <v>0</v>
      </c>
      <c r="O197" s="18"/>
      <c r="P197" s="8"/>
    </row>
    <row r="198" spans="1:16" ht="9.9499999999999993" customHeight="1" x14ac:dyDescent="0.3">
      <c r="A198" s="31"/>
      <c r="B198" s="31" t="s">
        <v>237</v>
      </c>
      <c r="C198" s="8">
        <v>20.84</v>
      </c>
      <c r="D198" s="14">
        <v>1</v>
      </c>
      <c r="E198" s="20">
        <v>1</v>
      </c>
      <c r="F198" s="22">
        <f t="shared" si="16"/>
        <v>4.7984644913627639E-2</v>
      </c>
      <c r="G198" s="20">
        <v>0</v>
      </c>
      <c r="H198" s="48">
        <v>0</v>
      </c>
      <c r="I198" s="20"/>
      <c r="J198" s="8">
        <v>0</v>
      </c>
      <c r="K198" s="18">
        <v>0</v>
      </c>
      <c r="L198" s="44">
        <v>0</v>
      </c>
      <c r="M198" s="63">
        <v>0.05</v>
      </c>
      <c r="N198" s="8">
        <v>0</v>
      </c>
      <c r="O198" s="18">
        <f t="shared" si="17"/>
        <v>0</v>
      </c>
      <c r="P198" s="8"/>
    </row>
    <row r="199" spans="1:16" ht="9.9499999999999993" customHeight="1" x14ac:dyDescent="0.3">
      <c r="A199" s="31"/>
      <c r="B199" s="31" t="s">
        <v>238</v>
      </c>
      <c r="C199" s="8">
        <v>11.38</v>
      </c>
      <c r="D199" s="14">
        <v>0</v>
      </c>
      <c r="E199" s="20">
        <v>0</v>
      </c>
      <c r="F199" s="22">
        <f t="shared" si="16"/>
        <v>0</v>
      </c>
      <c r="G199" s="20">
        <v>0</v>
      </c>
      <c r="H199" s="48">
        <v>0</v>
      </c>
      <c r="I199" s="20"/>
      <c r="J199" s="8">
        <v>0</v>
      </c>
      <c r="K199" s="18">
        <v>0</v>
      </c>
      <c r="L199" s="44">
        <v>0</v>
      </c>
      <c r="M199" s="63">
        <v>0.05</v>
      </c>
      <c r="N199" s="8">
        <v>0</v>
      </c>
      <c r="O199" s="18">
        <v>0</v>
      </c>
      <c r="P199" s="8"/>
    </row>
    <row r="200" spans="1:16" ht="9.9499999999999993" customHeight="1" x14ac:dyDescent="0.3">
      <c r="A200" s="31"/>
      <c r="B200" s="31" t="s">
        <v>239</v>
      </c>
      <c r="C200" s="8">
        <v>22.61</v>
      </c>
      <c r="D200" s="14">
        <v>2</v>
      </c>
      <c r="E200" s="20">
        <v>2</v>
      </c>
      <c r="F200" s="22">
        <f t="shared" si="16"/>
        <v>8.845643520566121E-2</v>
      </c>
      <c r="G200" s="20">
        <v>0</v>
      </c>
      <c r="H200" s="48">
        <v>0</v>
      </c>
      <c r="I200" s="20"/>
      <c r="J200" s="8">
        <v>0</v>
      </c>
      <c r="K200" s="18">
        <v>0</v>
      </c>
      <c r="L200" s="44">
        <v>0</v>
      </c>
      <c r="M200" s="63">
        <v>0.05</v>
      </c>
      <c r="N200" s="8">
        <v>0</v>
      </c>
      <c r="O200" s="18">
        <f t="shared" si="17"/>
        <v>0</v>
      </c>
      <c r="P200" s="8"/>
    </row>
    <row r="201" spans="1:16" ht="9.9499999999999993" customHeight="1" x14ac:dyDescent="0.3">
      <c r="A201" s="31"/>
      <c r="B201" s="31" t="s">
        <v>240</v>
      </c>
      <c r="C201" s="8">
        <v>52.02</v>
      </c>
      <c r="D201" s="14">
        <v>3</v>
      </c>
      <c r="E201" s="20">
        <v>3</v>
      </c>
      <c r="F201" s="22">
        <f t="shared" si="16"/>
        <v>5.7670126874279116E-2</v>
      </c>
      <c r="G201" s="20">
        <v>0</v>
      </c>
      <c r="H201" s="48">
        <v>0</v>
      </c>
      <c r="I201" s="20"/>
      <c r="J201" s="8">
        <v>0</v>
      </c>
      <c r="K201" s="18">
        <v>0</v>
      </c>
      <c r="L201" s="44">
        <v>0</v>
      </c>
      <c r="M201" s="63">
        <v>0.05</v>
      </c>
      <c r="N201" s="8">
        <v>0</v>
      </c>
      <c r="O201" s="18">
        <f t="shared" si="17"/>
        <v>0</v>
      </c>
      <c r="P201" s="8"/>
    </row>
    <row r="202" spans="1:16" ht="9.9499999999999993" customHeight="1" x14ac:dyDescent="0.3">
      <c r="A202" s="31"/>
      <c r="B202" s="31" t="s">
        <v>241</v>
      </c>
      <c r="C202" s="8">
        <v>40.58</v>
      </c>
      <c r="D202" s="14">
        <v>2</v>
      </c>
      <c r="E202" s="20">
        <v>2</v>
      </c>
      <c r="F202" s="22">
        <f t="shared" si="16"/>
        <v>4.928536224741252E-2</v>
      </c>
      <c r="G202" s="20">
        <v>0</v>
      </c>
      <c r="H202" s="48">
        <v>0</v>
      </c>
      <c r="I202" s="20"/>
      <c r="J202" s="8">
        <v>0</v>
      </c>
      <c r="K202" s="18">
        <v>0</v>
      </c>
      <c r="L202" s="44">
        <v>0</v>
      </c>
      <c r="M202" s="63">
        <v>0.05</v>
      </c>
      <c r="N202" s="8">
        <v>0</v>
      </c>
      <c r="O202" s="18">
        <f t="shared" si="17"/>
        <v>0</v>
      </c>
      <c r="P202" s="8"/>
    </row>
    <row r="203" spans="1:16" ht="9.9499999999999993" customHeight="1" x14ac:dyDescent="0.3">
      <c r="A203" s="31"/>
      <c r="B203" s="31" t="s">
        <v>242</v>
      </c>
      <c r="C203" s="8">
        <v>51.1</v>
      </c>
      <c r="D203" s="14">
        <v>3</v>
      </c>
      <c r="E203" s="20">
        <v>3</v>
      </c>
      <c r="F203" s="22">
        <f t="shared" si="16"/>
        <v>5.8708414872798431E-2</v>
      </c>
      <c r="G203" s="20">
        <v>0</v>
      </c>
      <c r="H203" s="48">
        <v>0</v>
      </c>
      <c r="I203" s="20"/>
      <c r="J203" s="8">
        <v>0</v>
      </c>
      <c r="K203" s="18">
        <v>0</v>
      </c>
      <c r="L203" s="44">
        <v>0</v>
      </c>
      <c r="M203" s="63">
        <v>0.05</v>
      </c>
      <c r="N203" s="8">
        <v>0</v>
      </c>
      <c r="O203" s="18">
        <f t="shared" si="17"/>
        <v>0</v>
      </c>
      <c r="P203" s="8"/>
    </row>
    <row r="204" spans="1:16" ht="9.9499999999999993" customHeight="1" x14ac:dyDescent="0.3">
      <c r="A204" s="31">
        <v>3</v>
      </c>
      <c r="B204" s="31" t="s">
        <v>85</v>
      </c>
      <c r="C204" s="8"/>
      <c r="D204" s="14"/>
      <c r="E204" s="20"/>
      <c r="F204" s="22"/>
      <c r="G204" s="20"/>
      <c r="H204" s="48"/>
      <c r="I204" s="20"/>
      <c r="J204" s="8"/>
      <c r="K204" s="18"/>
      <c r="L204" s="44"/>
      <c r="M204" s="63"/>
      <c r="N204" s="8"/>
      <c r="O204" s="18"/>
      <c r="P204" s="8"/>
    </row>
    <row r="205" spans="1:16" s="9" customFormat="1" ht="9.9499999999999993" customHeight="1" x14ac:dyDescent="0.3">
      <c r="A205" s="31"/>
      <c r="B205" s="31" t="s">
        <v>199</v>
      </c>
      <c r="C205" s="8">
        <v>786.59</v>
      </c>
      <c r="D205" s="14">
        <v>100</v>
      </c>
      <c r="E205" s="20">
        <v>100</v>
      </c>
      <c r="F205" s="22">
        <f t="shared" si="16"/>
        <v>0.12713103395669917</v>
      </c>
      <c r="G205" s="20">
        <v>0</v>
      </c>
      <c r="H205" s="48">
        <v>0</v>
      </c>
      <c r="I205" s="20"/>
      <c r="J205" s="8">
        <v>0</v>
      </c>
      <c r="K205" s="18">
        <v>0</v>
      </c>
      <c r="L205" s="44">
        <v>5</v>
      </c>
      <c r="M205" s="63">
        <v>0.05</v>
      </c>
      <c r="N205" s="8">
        <v>0</v>
      </c>
      <c r="O205" s="18">
        <f t="shared" si="17"/>
        <v>0</v>
      </c>
      <c r="P205" s="8"/>
    </row>
    <row r="206" spans="1:16" s="9" customFormat="1" ht="9.9499999999999993" customHeight="1" x14ac:dyDescent="0.3">
      <c r="A206" s="31"/>
      <c r="B206" s="31" t="s">
        <v>243</v>
      </c>
      <c r="C206" s="8">
        <v>295.89</v>
      </c>
      <c r="D206" s="21">
        <v>40</v>
      </c>
      <c r="E206" s="20">
        <v>40</v>
      </c>
      <c r="F206" s="22">
        <f t="shared" si="16"/>
        <v>0.13518537294264762</v>
      </c>
      <c r="G206" s="20">
        <v>0</v>
      </c>
      <c r="H206" s="48">
        <v>0</v>
      </c>
      <c r="I206" s="20"/>
      <c r="J206" s="8">
        <v>0</v>
      </c>
      <c r="K206" s="18">
        <v>0</v>
      </c>
      <c r="L206" s="44">
        <v>2</v>
      </c>
      <c r="M206" s="63">
        <v>0.05</v>
      </c>
      <c r="N206" s="8">
        <v>0</v>
      </c>
      <c r="O206" s="18">
        <f t="shared" si="17"/>
        <v>0</v>
      </c>
      <c r="P206" s="8"/>
    </row>
    <row r="207" spans="1:16" s="9" customFormat="1" ht="9.9499999999999993" customHeight="1" x14ac:dyDescent="0.3">
      <c r="A207" s="31"/>
      <c r="B207" s="31" t="s">
        <v>244</v>
      </c>
      <c r="C207" s="8">
        <v>132.1</v>
      </c>
      <c r="D207" s="7">
        <v>5</v>
      </c>
      <c r="E207" s="20">
        <v>5</v>
      </c>
      <c r="F207" s="22">
        <f t="shared" si="16"/>
        <v>3.7850113550340653E-2</v>
      </c>
      <c r="G207" s="20">
        <v>0</v>
      </c>
      <c r="H207" s="48">
        <v>0</v>
      </c>
      <c r="I207" s="20"/>
      <c r="J207" s="8">
        <v>0</v>
      </c>
      <c r="K207" s="18">
        <v>0</v>
      </c>
      <c r="L207" s="44">
        <v>0</v>
      </c>
      <c r="M207" s="63">
        <v>0</v>
      </c>
      <c r="N207" s="8">
        <v>0</v>
      </c>
      <c r="O207" s="18">
        <f t="shared" si="17"/>
        <v>0</v>
      </c>
      <c r="P207" s="8"/>
    </row>
    <row r="208" spans="1:16" ht="23.25" customHeight="1" x14ac:dyDescent="0.3">
      <c r="A208" s="31">
        <v>4</v>
      </c>
      <c r="B208" s="31" t="s">
        <v>351</v>
      </c>
      <c r="C208" s="8">
        <v>46.48</v>
      </c>
      <c r="D208" s="14">
        <v>19</v>
      </c>
      <c r="E208" s="20">
        <v>19</v>
      </c>
      <c r="F208" s="22">
        <f t="shared" ref="F208:F270" si="23">E208/C208</f>
        <v>0.40877796901893293</v>
      </c>
      <c r="G208" s="20">
        <v>0</v>
      </c>
      <c r="H208" s="48">
        <v>0</v>
      </c>
      <c r="I208" s="20"/>
      <c r="J208" s="8">
        <v>0</v>
      </c>
      <c r="K208" s="18">
        <v>0</v>
      </c>
      <c r="L208" s="44">
        <v>0</v>
      </c>
      <c r="M208" s="63">
        <v>0</v>
      </c>
      <c r="N208" s="8">
        <v>0</v>
      </c>
      <c r="O208" s="18">
        <f t="shared" ref="O208:O268" si="24">N208/E208</f>
        <v>0</v>
      </c>
      <c r="P208" s="8"/>
    </row>
    <row r="209" spans="1:16" ht="9.9499999999999993" customHeight="1" x14ac:dyDescent="0.3">
      <c r="A209" s="31">
        <v>5</v>
      </c>
      <c r="B209" s="31" t="s">
        <v>320</v>
      </c>
      <c r="C209" s="8">
        <v>31.23</v>
      </c>
      <c r="D209" s="14">
        <v>11</v>
      </c>
      <c r="E209" s="20">
        <v>11</v>
      </c>
      <c r="F209" s="22">
        <f t="shared" si="23"/>
        <v>0.35222542427153375</v>
      </c>
      <c r="G209" s="20">
        <v>0</v>
      </c>
      <c r="H209" s="48">
        <v>0</v>
      </c>
      <c r="I209" s="20"/>
      <c r="J209" s="8">
        <v>0</v>
      </c>
      <c r="K209" s="18">
        <v>0</v>
      </c>
      <c r="L209" s="44">
        <v>0</v>
      </c>
      <c r="M209" s="63">
        <v>0</v>
      </c>
      <c r="N209" s="8">
        <v>0</v>
      </c>
      <c r="O209" s="18">
        <f t="shared" si="24"/>
        <v>0</v>
      </c>
      <c r="P209" s="8"/>
    </row>
    <row r="210" spans="1:16" s="26" customFormat="1" ht="9.9499999999999993" customHeight="1" x14ac:dyDescent="0.3">
      <c r="A210" s="83" t="s">
        <v>86</v>
      </c>
      <c r="B210" s="83"/>
      <c r="C210" s="19">
        <f>SUM(C209,C208,C207,C206,C205,C203,C202,C201,C200,C199,C198,C196,C195,C194,C193,C192)</f>
        <v>1619.9899999999996</v>
      </c>
      <c r="D210" s="6">
        <v>186</v>
      </c>
      <c r="E210" s="4">
        <f>SUM(E191:E209)</f>
        <v>186</v>
      </c>
      <c r="F210" s="25">
        <f t="shared" si="23"/>
        <v>0.11481552355261455</v>
      </c>
      <c r="G210" s="19">
        <v>0</v>
      </c>
      <c r="H210" s="55">
        <v>0</v>
      </c>
      <c r="I210" s="4">
        <v>0</v>
      </c>
      <c r="J210" s="19">
        <f>SUM(J191:J209)</f>
        <v>0</v>
      </c>
      <c r="K210" s="56">
        <v>0</v>
      </c>
      <c r="L210" s="19">
        <f>SUM(L191:L209)</f>
        <v>7</v>
      </c>
      <c r="M210" s="64">
        <f>L210/E210</f>
        <v>3.7634408602150539E-2</v>
      </c>
      <c r="N210" s="19">
        <f>SUM(N191:N209)</f>
        <v>0</v>
      </c>
      <c r="O210" s="56">
        <f t="shared" si="24"/>
        <v>0</v>
      </c>
      <c r="P210" s="19">
        <f>SUM(P191:P209)</f>
        <v>0</v>
      </c>
    </row>
    <row r="211" spans="1:16" ht="9.9499999999999993" customHeight="1" x14ac:dyDescent="0.3">
      <c r="A211" s="87" t="s">
        <v>87</v>
      </c>
      <c r="B211" s="87"/>
      <c r="C211" s="8"/>
      <c r="D211" s="14"/>
      <c r="E211" s="20"/>
      <c r="F211" s="22"/>
      <c r="G211" s="20"/>
      <c r="H211" s="48"/>
      <c r="I211" s="20"/>
      <c r="J211" s="8"/>
      <c r="K211" s="18"/>
      <c r="L211" s="44"/>
      <c r="M211" s="63"/>
      <c r="N211" s="8"/>
      <c r="O211" s="18"/>
      <c r="P211" s="8"/>
    </row>
    <row r="212" spans="1:16" s="9" customFormat="1" ht="9.9499999999999993" customHeight="1" x14ac:dyDescent="0.3">
      <c r="A212" s="31">
        <v>1</v>
      </c>
      <c r="B212" s="31" t="s">
        <v>88</v>
      </c>
      <c r="C212" s="8">
        <v>344.7</v>
      </c>
      <c r="D212" s="21">
        <v>80</v>
      </c>
      <c r="E212" s="20">
        <v>80</v>
      </c>
      <c r="F212" s="22">
        <f t="shared" si="23"/>
        <v>0.23208587177255585</v>
      </c>
      <c r="G212" s="20">
        <v>4</v>
      </c>
      <c r="H212" s="48">
        <v>0.05</v>
      </c>
      <c r="I212" s="20"/>
      <c r="J212" s="8">
        <v>0</v>
      </c>
      <c r="K212" s="18">
        <f>J212/G212</f>
        <v>0</v>
      </c>
      <c r="L212" s="44">
        <v>4</v>
      </c>
      <c r="M212" s="63">
        <v>0.05</v>
      </c>
      <c r="N212" s="8">
        <v>4</v>
      </c>
      <c r="O212" s="18">
        <f t="shared" si="24"/>
        <v>0.05</v>
      </c>
      <c r="P212" s="8"/>
    </row>
    <row r="213" spans="1:16" ht="9.9499999999999993" customHeight="1" x14ac:dyDescent="0.3">
      <c r="A213" s="31">
        <v>2</v>
      </c>
      <c r="B213" s="31" t="s">
        <v>89</v>
      </c>
      <c r="C213" s="8"/>
      <c r="D213" s="21"/>
      <c r="E213" s="20"/>
      <c r="F213" s="22"/>
      <c r="G213" s="20"/>
      <c r="H213" s="48"/>
      <c r="I213" s="20"/>
      <c r="J213" s="8"/>
      <c r="K213" s="18"/>
      <c r="L213" s="44"/>
      <c r="M213" s="63"/>
      <c r="N213" s="8"/>
      <c r="O213" s="18"/>
      <c r="P213" s="8"/>
    </row>
    <row r="214" spans="1:16" s="9" customFormat="1" ht="9.9499999999999993" customHeight="1" x14ac:dyDescent="0.3">
      <c r="A214" s="31">
        <v>3</v>
      </c>
      <c r="B214" s="31" t="s">
        <v>245</v>
      </c>
      <c r="C214" s="8">
        <v>67.180000000000007</v>
      </c>
      <c r="D214" s="21">
        <v>11</v>
      </c>
      <c r="E214" s="20">
        <v>11</v>
      </c>
      <c r="F214" s="22">
        <f t="shared" si="23"/>
        <v>0.16373920809764808</v>
      </c>
      <c r="G214" s="20">
        <v>0</v>
      </c>
      <c r="H214" s="48">
        <v>0</v>
      </c>
      <c r="I214" s="20"/>
      <c r="J214" s="8">
        <v>0</v>
      </c>
      <c r="K214" s="18">
        <v>0</v>
      </c>
      <c r="L214" s="44">
        <v>0</v>
      </c>
      <c r="M214" s="63">
        <v>0.05</v>
      </c>
      <c r="N214" s="8">
        <v>0</v>
      </c>
      <c r="O214" s="18">
        <f t="shared" si="24"/>
        <v>0</v>
      </c>
      <c r="P214" s="8"/>
    </row>
    <row r="215" spans="1:16" s="9" customFormat="1" ht="9.9499999999999993" customHeight="1" x14ac:dyDescent="0.3">
      <c r="A215" s="31">
        <v>4</v>
      </c>
      <c r="B215" s="31" t="s">
        <v>246</v>
      </c>
      <c r="C215" s="8">
        <v>616.4</v>
      </c>
      <c r="D215" s="21">
        <v>90</v>
      </c>
      <c r="E215" s="20">
        <v>90</v>
      </c>
      <c r="F215" s="22">
        <f t="shared" si="23"/>
        <v>0.14600908500973395</v>
      </c>
      <c r="G215" s="20">
        <v>4</v>
      </c>
      <c r="H215" s="48">
        <v>4.4444444444444446E-2</v>
      </c>
      <c r="I215" s="20"/>
      <c r="J215" s="8">
        <v>0</v>
      </c>
      <c r="K215" s="18">
        <f t="shared" ref="K215:K217" si="25">J215/G215</f>
        <v>0</v>
      </c>
      <c r="L215" s="44">
        <v>4</v>
      </c>
      <c r="M215" s="63">
        <v>0.05</v>
      </c>
      <c r="N215" s="8">
        <v>4</v>
      </c>
      <c r="O215" s="18">
        <f t="shared" si="24"/>
        <v>4.4444444444444446E-2</v>
      </c>
      <c r="P215" s="8"/>
    </row>
    <row r="216" spans="1:16" s="9" customFormat="1" ht="9.9499999999999993" customHeight="1" x14ac:dyDescent="0.3">
      <c r="A216" s="31">
        <v>5</v>
      </c>
      <c r="B216" s="31" t="s">
        <v>247</v>
      </c>
      <c r="C216" s="8">
        <v>150.19</v>
      </c>
      <c r="D216" s="21">
        <v>29</v>
      </c>
      <c r="E216" s="20">
        <v>29</v>
      </c>
      <c r="F216" s="22">
        <f t="shared" si="23"/>
        <v>0.19308875424462349</v>
      </c>
      <c r="G216" s="20">
        <v>1</v>
      </c>
      <c r="H216" s="48">
        <v>3.4482758620689655E-2</v>
      </c>
      <c r="I216" s="20"/>
      <c r="J216" s="8">
        <v>0</v>
      </c>
      <c r="K216" s="18">
        <f t="shared" si="25"/>
        <v>0</v>
      </c>
      <c r="L216" s="44">
        <v>1</v>
      </c>
      <c r="M216" s="63">
        <v>0.05</v>
      </c>
      <c r="N216" s="8">
        <v>1</v>
      </c>
      <c r="O216" s="18">
        <f t="shared" si="24"/>
        <v>3.4482758620689655E-2</v>
      </c>
      <c r="P216" s="8"/>
    </row>
    <row r="217" spans="1:16" ht="9.9499999999999993" customHeight="1" x14ac:dyDescent="0.3">
      <c r="A217" s="31">
        <v>6</v>
      </c>
      <c r="B217" s="31" t="s">
        <v>19</v>
      </c>
      <c r="C217" s="8">
        <v>13827.99</v>
      </c>
      <c r="D217" s="21">
        <v>335</v>
      </c>
      <c r="E217" s="20">
        <v>335</v>
      </c>
      <c r="F217" s="22">
        <f t="shared" si="23"/>
        <v>2.4226225214221301E-2</v>
      </c>
      <c r="G217" s="20">
        <v>16</v>
      </c>
      <c r="H217" s="48">
        <v>4.7761194029850747E-2</v>
      </c>
      <c r="I217" s="20"/>
      <c r="J217" s="8">
        <v>0</v>
      </c>
      <c r="K217" s="18">
        <f t="shared" si="25"/>
        <v>0</v>
      </c>
      <c r="L217" s="44">
        <v>16</v>
      </c>
      <c r="M217" s="63">
        <v>0.05</v>
      </c>
      <c r="N217" s="8">
        <v>16</v>
      </c>
      <c r="O217" s="18">
        <f t="shared" si="24"/>
        <v>4.7761194029850747E-2</v>
      </c>
      <c r="P217" s="8"/>
    </row>
    <row r="218" spans="1:16" ht="46.5" customHeight="1" x14ac:dyDescent="0.3">
      <c r="A218" s="31">
        <v>7</v>
      </c>
      <c r="B218" s="31" t="s">
        <v>157</v>
      </c>
      <c r="C218" s="8"/>
      <c r="D218" s="7"/>
      <c r="E218" s="20"/>
      <c r="F218" s="22"/>
      <c r="G218" s="20"/>
      <c r="H218" s="48"/>
      <c r="I218" s="20"/>
      <c r="J218" s="8"/>
      <c r="K218" s="18"/>
      <c r="L218" s="44"/>
      <c r="M218" s="63"/>
      <c r="N218" s="8"/>
      <c r="O218" s="18"/>
      <c r="P218" s="8"/>
    </row>
    <row r="219" spans="1:16" s="26" customFormat="1" ht="9.9499999999999993" customHeight="1" x14ac:dyDescent="0.3">
      <c r="A219" s="83" t="s">
        <v>90</v>
      </c>
      <c r="B219" s="83"/>
      <c r="C219" s="19">
        <f>SUM(C212:C218)</f>
        <v>15006.46</v>
      </c>
      <c r="D219" s="6">
        <v>545</v>
      </c>
      <c r="E219" s="6">
        <f>SUM(E212:E218)</f>
        <v>545</v>
      </c>
      <c r="F219" s="25">
        <f t="shared" si="23"/>
        <v>3.631769251375741E-2</v>
      </c>
      <c r="G219" s="6">
        <v>25</v>
      </c>
      <c r="H219" s="55">
        <v>4.5871559633027525E-2</v>
      </c>
      <c r="I219" s="6">
        <v>0</v>
      </c>
      <c r="J219" s="6">
        <f>SUM(J212:J218)</f>
        <v>0</v>
      </c>
      <c r="K219" s="56">
        <f>J219/G219</f>
        <v>0</v>
      </c>
      <c r="L219" s="6">
        <f>SUM(L212:L218)</f>
        <v>25</v>
      </c>
      <c r="M219" s="64">
        <f>L219/E219</f>
        <v>4.5871559633027525E-2</v>
      </c>
      <c r="N219" s="6">
        <f>SUM(N212:N218)</f>
        <v>25</v>
      </c>
      <c r="O219" s="56">
        <f t="shared" ref="O219" si="26">N219/E219</f>
        <v>4.5871559633027525E-2</v>
      </c>
      <c r="P219" s="6">
        <f>SUM(P212:P218)</f>
        <v>0</v>
      </c>
    </row>
    <row r="220" spans="1:16" ht="9.9499999999999993" customHeight="1" x14ac:dyDescent="0.3">
      <c r="A220" s="87" t="s">
        <v>91</v>
      </c>
      <c r="B220" s="87"/>
      <c r="C220" s="8"/>
      <c r="D220" s="14"/>
      <c r="E220" s="20"/>
      <c r="F220" s="22"/>
      <c r="G220" s="20"/>
      <c r="H220" s="48"/>
      <c r="I220" s="20"/>
      <c r="J220" s="8"/>
      <c r="K220" s="18"/>
      <c r="L220" s="44"/>
      <c r="M220" s="63"/>
      <c r="N220" s="8"/>
      <c r="O220" s="18"/>
      <c r="P220" s="8"/>
    </row>
    <row r="221" spans="1:16" ht="12.6" customHeight="1" x14ac:dyDescent="0.3">
      <c r="A221" s="31">
        <v>1</v>
      </c>
      <c r="B221" s="31" t="s">
        <v>92</v>
      </c>
      <c r="C221" s="20"/>
      <c r="D221" s="14"/>
      <c r="E221" s="20"/>
      <c r="F221" s="22"/>
      <c r="G221" s="20"/>
      <c r="H221" s="48"/>
      <c r="I221" s="20"/>
      <c r="J221" s="8"/>
      <c r="K221" s="18"/>
      <c r="L221" s="44"/>
      <c r="M221" s="63"/>
      <c r="N221" s="8"/>
      <c r="O221" s="18"/>
      <c r="P221" s="8"/>
    </row>
    <row r="222" spans="1:16" s="9" customFormat="1" ht="9.9499999999999993" customHeight="1" x14ac:dyDescent="0.3">
      <c r="A222" s="31"/>
      <c r="B222" s="31" t="s">
        <v>248</v>
      </c>
      <c r="C222" s="20">
        <v>816.02</v>
      </c>
      <c r="D222" s="14">
        <v>70</v>
      </c>
      <c r="E222" s="20">
        <v>70</v>
      </c>
      <c r="F222" s="22">
        <f t="shared" si="23"/>
        <v>8.5782211220313223E-2</v>
      </c>
      <c r="G222" s="20">
        <v>0</v>
      </c>
      <c r="H222" s="48">
        <v>0</v>
      </c>
      <c r="I222" s="20"/>
      <c r="J222" s="8">
        <v>0</v>
      </c>
      <c r="K222" s="18">
        <v>0</v>
      </c>
      <c r="L222" s="44">
        <v>3</v>
      </c>
      <c r="M222" s="63">
        <v>0.05</v>
      </c>
      <c r="N222" s="8">
        <v>0</v>
      </c>
      <c r="O222" s="18">
        <f t="shared" si="24"/>
        <v>0</v>
      </c>
      <c r="P222" s="8"/>
    </row>
    <row r="223" spans="1:16" s="9" customFormat="1" ht="9.9499999999999993" customHeight="1" x14ac:dyDescent="0.3">
      <c r="A223" s="31"/>
      <c r="B223" s="31" t="s">
        <v>249</v>
      </c>
      <c r="C223" s="20">
        <v>99.94</v>
      </c>
      <c r="D223" s="21">
        <v>20</v>
      </c>
      <c r="E223" s="20">
        <v>20</v>
      </c>
      <c r="F223" s="22">
        <f t="shared" si="23"/>
        <v>0.20012007204322593</v>
      </c>
      <c r="G223" s="20">
        <v>0</v>
      </c>
      <c r="H223" s="48">
        <v>0</v>
      </c>
      <c r="I223" s="20"/>
      <c r="J223" s="8">
        <v>0</v>
      </c>
      <c r="K223" s="18">
        <v>0</v>
      </c>
      <c r="L223" s="44">
        <v>1</v>
      </c>
      <c r="M223" s="63">
        <v>0.05</v>
      </c>
      <c r="N223" s="8">
        <v>0</v>
      </c>
      <c r="O223" s="18">
        <f t="shared" si="24"/>
        <v>0</v>
      </c>
      <c r="P223" s="8"/>
    </row>
    <row r="224" spans="1:16" ht="9.9499999999999993" customHeight="1" x14ac:dyDescent="0.3">
      <c r="A224" s="31">
        <v>2</v>
      </c>
      <c r="B224" s="31" t="s">
        <v>93</v>
      </c>
      <c r="C224" s="20"/>
      <c r="D224" s="14"/>
      <c r="E224" s="20"/>
      <c r="F224" s="22"/>
      <c r="G224" s="20"/>
      <c r="H224" s="48"/>
      <c r="I224" s="20"/>
      <c r="J224" s="8"/>
      <c r="K224" s="18"/>
      <c r="L224" s="44"/>
      <c r="M224" s="63"/>
      <c r="N224" s="8"/>
      <c r="O224" s="18"/>
      <c r="P224" s="8"/>
    </row>
    <row r="225" spans="1:16" s="9" customFormat="1" ht="9.9499999999999993" customHeight="1" x14ac:dyDescent="0.3">
      <c r="A225" s="31"/>
      <c r="B225" s="31" t="s">
        <v>168</v>
      </c>
      <c r="C225" s="20">
        <v>56.6</v>
      </c>
      <c r="D225" s="14">
        <v>15</v>
      </c>
      <c r="E225" s="20">
        <v>15</v>
      </c>
      <c r="F225" s="22">
        <f t="shared" si="23"/>
        <v>0.26501766784452296</v>
      </c>
      <c r="G225" s="20">
        <v>0</v>
      </c>
      <c r="H225" s="48">
        <v>0</v>
      </c>
      <c r="I225" s="20"/>
      <c r="J225" s="8">
        <v>0</v>
      </c>
      <c r="K225" s="18">
        <v>0</v>
      </c>
      <c r="L225" s="44">
        <v>0</v>
      </c>
      <c r="M225" s="63">
        <v>0.05</v>
      </c>
      <c r="N225" s="8">
        <v>0</v>
      </c>
      <c r="O225" s="18">
        <f t="shared" si="24"/>
        <v>0</v>
      </c>
      <c r="P225" s="8"/>
    </row>
    <row r="226" spans="1:16" s="9" customFormat="1" ht="9.9499999999999993" customHeight="1" x14ac:dyDescent="0.3">
      <c r="A226" s="31">
        <v>3</v>
      </c>
      <c r="B226" s="31" t="s">
        <v>94</v>
      </c>
      <c r="C226" s="20">
        <v>96.12</v>
      </c>
      <c r="D226" s="21">
        <v>23</v>
      </c>
      <c r="E226" s="20">
        <v>23</v>
      </c>
      <c r="F226" s="22">
        <f t="shared" si="23"/>
        <v>0.23928422804827298</v>
      </c>
      <c r="G226" s="20">
        <v>0</v>
      </c>
      <c r="H226" s="48">
        <v>0</v>
      </c>
      <c r="I226" s="20"/>
      <c r="J226" s="8">
        <v>0</v>
      </c>
      <c r="K226" s="18">
        <v>0</v>
      </c>
      <c r="L226" s="44">
        <v>1</v>
      </c>
      <c r="M226" s="63">
        <v>0.05</v>
      </c>
      <c r="N226" s="8">
        <v>0</v>
      </c>
      <c r="O226" s="18">
        <f t="shared" si="24"/>
        <v>0</v>
      </c>
      <c r="P226" s="8"/>
    </row>
    <row r="227" spans="1:16" s="9" customFormat="1" ht="9.9499999999999993" customHeight="1" x14ac:dyDescent="0.3">
      <c r="A227" s="31">
        <v>4</v>
      </c>
      <c r="B227" s="31" t="s">
        <v>349</v>
      </c>
      <c r="C227" s="20">
        <v>138.6</v>
      </c>
      <c r="D227" s="21">
        <v>0</v>
      </c>
      <c r="E227" s="20">
        <v>0</v>
      </c>
      <c r="F227" s="22">
        <f t="shared" si="23"/>
        <v>0</v>
      </c>
      <c r="G227" s="20">
        <v>0</v>
      </c>
      <c r="H227" s="48">
        <v>0</v>
      </c>
      <c r="I227" s="20"/>
      <c r="J227" s="8">
        <v>0</v>
      </c>
      <c r="K227" s="18">
        <v>0</v>
      </c>
      <c r="L227" s="44">
        <v>0</v>
      </c>
      <c r="M227" s="63">
        <v>0.05</v>
      </c>
      <c r="N227" s="8">
        <v>0</v>
      </c>
      <c r="O227" s="18">
        <v>0</v>
      </c>
      <c r="P227" s="8"/>
    </row>
    <row r="228" spans="1:16" s="9" customFormat="1" ht="9.9499999999999993" customHeight="1" x14ac:dyDescent="0.3">
      <c r="A228" s="31">
        <v>5</v>
      </c>
      <c r="B228" s="31" t="s">
        <v>95</v>
      </c>
      <c r="C228" s="20"/>
      <c r="D228" s="21"/>
      <c r="E228" s="20"/>
      <c r="F228" s="22"/>
      <c r="G228" s="20"/>
      <c r="H228" s="48"/>
      <c r="I228" s="20"/>
      <c r="J228" s="8"/>
      <c r="K228" s="18"/>
      <c r="L228" s="44"/>
      <c r="M228" s="63"/>
      <c r="N228" s="8"/>
      <c r="O228" s="18"/>
      <c r="P228" s="8"/>
    </row>
    <row r="229" spans="1:16" s="9" customFormat="1" ht="9.9499999999999993" customHeight="1" x14ac:dyDescent="0.3">
      <c r="A229" s="31"/>
      <c r="B229" s="31" t="s">
        <v>250</v>
      </c>
      <c r="C229" s="20">
        <v>50.84</v>
      </c>
      <c r="D229" s="21">
        <v>21</v>
      </c>
      <c r="E229" s="20">
        <v>21</v>
      </c>
      <c r="F229" s="22">
        <f t="shared" si="23"/>
        <v>0.41306058221872538</v>
      </c>
      <c r="G229" s="20">
        <v>1</v>
      </c>
      <c r="H229" s="48">
        <v>4.7619047619047616E-2</v>
      </c>
      <c r="I229" s="20"/>
      <c r="J229" s="8">
        <v>0</v>
      </c>
      <c r="K229" s="18">
        <v>0</v>
      </c>
      <c r="L229" s="44">
        <v>1</v>
      </c>
      <c r="M229" s="63">
        <v>0.05</v>
      </c>
      <c r="N229" s="8">
        <v>1</v>
      </c>
      <c r="O229" s="18">
        <f t="shared" si="24"/>
        <v>4.7619047619047616E-2</v>
      </c>
      <c r="P229" s="8"/>
    </row>
    <row r="230" spans="1:16" s="9" customFormat="1" ht="9.9499999999999993" customHeight="1" x14ac:dyDescent="0.3">
      <c r="A230" s="31"/>
      <c r="B230" s="31" t="s">
        <v>251</v>
      </c>
      <c r="C230" s="20">
        <v>84.25</v>
      </c>
      <c r="D230" s="21">
        <v>21</v>
      </c>
      <c r="E230" s="20">
        <v>21</v>
      </c>
      <c r="F230" s="22">
        <f t="shared" si="23"/>
        <v>0.24925816023738873</v>
      </c>
      <c r="G230" s="20">
        <v>1</v>
      </c>
      <c r="H230" s="48">
        <v>4.7619047619047616E-2</v>
      </c>
      <c r="I230" s="20"/>
      <c r="J230" s="8">
        <v>0</v>
      </c>
      <c r="K230" s="18">
        <v>0</v>
      </c>
      <c r="L230" s="44">
        <v>1</v>
      </c>
      <c r="M230" s="63">
        <v>0.05</v>
      </c>
      <c r="N230" s="8">
        <v>1</v>
      </c>
      <c r="O230" s="18">
        <f t="shared" si="24"/>
        <v>4.7619047619047616E-2</v>
      </c>
      <c r="P230" s="8"/>
    </row>
    <row r="231" spans="1:16" ht="9.9499999999999993" customHeight="1" x14ac:dyDescent="0.3">
      <c r="A231" s="31"/>
      <c r="B231" s="31" t="s">
        <v>252</v>
      </c>
      <c r="C231" s="20">
        <v>333.52</v>
      </c>
      <c r="D231" s="21">
        <v>83</v>
      </c>
      <c r="E231" s="20">
        <v>83</v>
      </c>
      <c r="F231" s="22">
        <f t="shared" si="23"/>
        <v>0.24886063804269609</v>
      </c>
      <c r="G231" s="20">
        <v>4</v>
      </c>
      <c r="H231" s="48">
        <v>4.8192771084337352E-2</v>
      </c>
      <c r="I231" s="20"/>
      <c r="J231" s="8">
        <v>0</v>
      </c>
      <c r="K231" s="18">
        <v>0</v>
      </c>
      <c r="L231" s="44">
        <v>4</v>
      </c>
      <c r="M231" s="63">
        <v>0.05</v>
      </c>
      <c r="N231" s="8">
        <v>4</v>
      </c>
      <c r="O231" s="18">
        <f t="shared" si="24"/>
        <v>4.8192771084337352E-2</v>
      </c>
      <c r="P231" s="8"/>
    </row>
    <row r="232" spans="1:16" s="9" customFormat="1" ht="9.9499999999999993" customHeight="1" x14ac:dyDescent="0.3">
      <c r="A232" s="31"/>
      <c r="B232" s="31" t="s">
        <v>253</v>
      </c>
      <c r="C232" s="20">
        <v>52.31</v>
      </c>
      <c r="D232" s="21">
        <v>21</v>
      </c>
      <c r="E232" s="20">
        <v>21</v>
      </c>
      <c r="F232" s="22">
        <f t="shared" si="23"/>
        <v>0.40145287707895239</v>
      </c>
      <c r="G232" s="20">
        <v>1</v>
      </c>
      <c r="H232" s="48">
        <v>4.7619047619047616E-2</v>
      </c>
      <c r="I232" s="20"/>
      <c r="J232" s="8">
        <v>0</v>
      </c>
      <c r="K232" s="18">
        <v>0</v>
      </c>
      <c r="L232" s="44">
        <v>1</v>
      </c>
      <c r="M232" s="63">
        <v>0.05</v>
      </c>
      <c r="N232" s="8">
        <v>1</v>
      </c>
      <c r="O232" s="18">
        <f t="shared" si="24"/>
        <v>4.7619047619047616E-2</v>
      </c>
      <c r="P232" s="8"/>
    </row>
    <row r="233" spans="1:16" s="9" customFormat="1" ht="9.9499999999999993" customHeight="1" x14ac:dyDescent="0.3">
      <c r="A233" s="31">
        <v>6</v>
      </c>
      <c r="B233" s="31" t="s">
        <v>96</v>
      </c>
      <c r="C233" s="20"/>
      <c r="D233" s="7"/>
      <c r="E233" s="20"/>
      <c r="F233" s="22"/>
      <c r="G233" s="20"/>
      <c r="H233" s="48"/>
      <c r="I233" s="20"/>
      <c r="J233" s="8"/>
      <c r="K233" s="18"/>
      <c r="L233" s="44"/>
      <c r="M233" s="63"/>
      <c r="N233" s="8"/>
      <c r="O233" s="18"/>
      <c r="P233" s="8"/>
    </row>
    <row r="234" spans="1:16" s="9" customFormat="1" ht="9.9499999999999993" customHeight="1" x14ac:dyDescent="0.3">
      <c r="A234" s="31"/>
      <c r="B234" s="31" t="s">
        <v>254</v>
      </c>
      <c r="C234" s="20">
        <v>123.39</v>
      </c>
      <c r="D234" s="21">
        <v>0</v>
      </c>
      <c r="E234" s="20">
        <v>0</v>
      </c>
      <c r="F234" s="22">
        <f t="shared" si="23"/>
        <v>0</v>
      </c>
      <c r="G234" s="20">
        <v>0</v>
      </c>
      <c r="H234" s="48">
        <v>0</v>
      </c>
      <c r="I234" s="20"/>
      <c r="J234" s="8">
        <v>0</v>
      </c>
      <c r="K234" s="18">
        <v>0</v>
      </c>
      <c r="L234" s="44">
        <v>0</v>
      </c>
      <c r="M234" s="63">
        <v>0.05</v>
      </c>
      <c r="N234" s="8">
        <v>0</v>
      </c>
      <c r="O234" s="18">
        <v>0</v>
      </c>
      <c r="P234" s="8"/>
    </row>
    <row r="235" spans="1:16" s="9" customFormat="1" ht="9.9499999999999993" customHeight="1" x14ac:dyDescent="0.3">
      <c r="A235" s="31"/>
      <c r="B235" s="31" t="s">
        <v>255</v>
      </c>
      <c r="C235" s="20">
        <v>162.12</v>
      </c>
      <c r="D235" s="21">
        <v>0</v>
      </c>
      <c r="E235" s="20">
        <v>0</v>
      </c>
      <c r="F235" s="22">
        <f t="shared" si="23"/>
        <v>0</v>
      </c>
      <c r="G235" s="20">
        <v>0</v>
      </c>
      <c r="H235" s="48">
        <v>0</v>
      </c>
      <c r="I235" s="20"/>
      <c r="J235" s="8">
        <v>0</v>
      </c>
      <c r="K235" s="18">
        <v>0</v>
      </c>
      <c r="L235" s="44">
        <v>0</v>
      </c>
      <c r="M235" s="63">
        <v>0.05</v>
      </c>
      <c r="N235" s="8">
        <v>0</v>
      </c>
      <c r="O235" s="18">
        <v>0</v>
      </c>
      <c r="P235" s="8"/>
    </row>
    <row r="236" spans="1:16" s="9" customFormat="1" ht="9.9499999999999993" customHeight="1" x14ac:dyDescent="0.3">
      <c r="A236" s="31">
        <v>7</v>
      </c>
      <c r="B236" s="31" t="s">
        <v>97</v>
      </c>
      <c r="C236" s="20">
        <v>118.92</v>
      </c>
      <c r="D236" s="21">
        <v>21</v>
      </c>
      <c r="E236" s="20">
        <v>21</v>
      </c>
      <c r="F236" s="22">
        <f t="shared" si="23"/>
        <v>0.17658930373360243</v>
      </c>
      <c r="G236" s="20">
        <v>0</v>
      </c>
      <c r="H236" s="48">
        <v>0</v>
      </c>
      <c r="I236" s="20"/>
      <c r="J236" s="8">
        <v>0</v>
      </c>
      <c r="K236" s="18">
        <v>0</v>
      </c>
      <c r="L236" s="44">
        <v>1</v>
      </c>
      <c r="M236" s="63">
        <v>0.05</v>
      </c>
      <c r="N236" s="8"/>
      <c r="O236" s="18">
        <f t="shared" si="24"/>
        <v>0</v>
      </c>
      <c r="P236" s="8"/>
    </row>
    <row r="237" spans="1:16" s="9" customFormat="1" ht="9.9499999999999993" customHeight="1" x14ac:dyDescent="0.3">
      <c r="A237" s="95">
        <v>8</v>
      </c>
      <c r="B237" s="31" t="s">
        <v>98</v>
      </c>
      <c r="C237" s="20"/>
      <c r="D237" s="14"/>
      <c r="E237" s="20"/>
      <c r="F237" s="22"/>
      <c r="G237" s="20"/>
      <c r="H237" s="48"/>
      <c r="I237" s="20"/>
      <c r="J237" s="8"/>
      <c r="K237" s="18"/>
      <c r="L237" s="44"/>
      <c r="M237" s="63"/>
      <c r="N237" s="8"/>
      <c r="O237" s="18"/>
      <c r="P237" s="8"/>
    </row>
    <row r="238" spans="1:16" s="9" customFormat="1" ht="9.9499999999999993" customHeight="1" x14ac:dyDescent="0.3">
      <c r="A238" s="96"/>
      <c r="B238" s="31" t="s">
        <v>256</v>
      </c>
      <c r="C238" s="20">
        <v>585.29</v>
      </c>
      <c r="D238" s="14">
        <v>237</v>
      </c>
      <c r="E238" s="20">
        <v>237</v>
      </c>
      <c r="F238" s="22">
        <f t="shared" si="23"/>
        <v>0.40492747185156081</v>
      </c>
      <c r="G238" s="20">
        <v>11</v>
      </c>
      <c r="H238" s="48">
        <v>4.6413502109704644E-2</v>
      </c>
      <c r="I238" s="20"/>
      <c r="J238" s="8">
        <v>4</v>
      </c>
      <c r="K238" s="18">
        <f t="shared" ref="K238" si="27">J238/G238</f>
        <v>0.36363636363636365</v>
      </c>
      <c r="L238" s="44">
        <v>11</v>
      </c>
      <c r="M238" s="63">
        <v>0.05</v>
      </c>
      <c r="N238" s="8">
        <v>11</v>
      </c>
      <c r="O238" s="18">
        <f t="shared" si="24"/>
        <v>4.6413502109704644E-2</v>
      </c>
      <c r="P238" s="8"/>
    </row>
    <row r="239" spans="1:16" s="9" customFormat="1" ht="9.9499999999999993" customHeight="1" x14ac:dyDescent="0.3">
      <c r="A239" s="31">
        <v>9</v>
      </c>
      <c r="B239" s="31" t="s">
        <v>99</v>
      </c>
      <c r="C239" s="20">
        <v>197.56</v>
      </c>
      <c r="D239" s="14">
        <v>3</v>
      </c>
      <c r="E239" s="20">
        <v>3</v>
      </c>
      <c r="F239" s="22">
        <f t="shared" si="23"/>
        <v>1.5185260174124316E-2</v>
      </c>
      <c r="G239" s="20">
        <v>0</v>
      </c>
      <c r="H239" s="48">
        <v>0</v>
      </c>
      <c r="I239" s="20"/>
      <c r="J239" s="8">
        <v>0</v>
      </c>
      <c r="K239" s="18">
        <v>0</v>
      </c>
      <c r="L239" s="44">
        <v>0</v>
      </c>
      <c r="M239" s="63">
        <v>0</v>
      </c>
      <c r="N239" s="8">
        <v>0</v>
      </c>
      <c r="O239" s="18">
        <f t="shared" si="24"/>
        <v>0</v>
      </c>
      <c r="P239" s="8"/>
    </row>
    <row r="240" spans="1:16" s="9" customFormat="1" ht="9.9499999999999993" customHeight="1" x14ac:dyDescent="0.3">
      <c r="A240" s="31">
        <v>10</v>
      </c>
      <c r="B240" s="31" t="s">
        <v>100</v>
      </c>
      <c r="C240" s="20">
        <v>108.66</v>
      </c>
      <c r="D240" s="14">
        <v>16</v>
      </c>
      <c r="E240" s="20">
        <v>16</v>
      </c>
      <c r="F240" s="22">
        <f t="shared" si="23"/>
        <v>0.14724829744156084</v>
      </c>
      <c r="G240" s="20">
        <v>0</v>
      </c>
      <c r="H240" s="48">
        <v>0</v>
      </c>
      <c r="I240" s="20"/>
      <c r="J240" s="8">
        <v>0</v>
      </c>
      <c r="K240" s="18">
        <v>0</v>
      </c>
      <c r="L240" s="44">
        <v>0</v>
      </c>
      <c r="M240" s="63">
        <v>0</v>
      </c>
      <c r="N240" s="8">
        <v>0</v>
      </c>
      <c r="O240" s="18">
        <f t="shared" si="24"/>
        <v>0</v>
      </c>
      <c r="P240" s="8"/>
    </row>
    <row r="241" spans="1:16" s="9" customFormat="1" ht="9.9499999999999993" customHeight="1" x14ac:dyDescent="0.3">
      <c r="A241" s="31">
        <v>11</v>
      </c>
      <c r="B241" s="31" t="s">
        <v>101</v>
      </c>
      <c r="C241" s="20">
        <v>32.26</v>
      </c>
      <c r="D241" s="14">
        <v>5</v>
      </c>
      <c r="E241" s="20">
        <v>5</v>
      </c>
      <c r="F241" s="22">
        <f t="shared" si="23"/>
        <v>0.15499070055796654</v>
      </c>
      <c r="G241" s="20">
        <v>0</v>
      </c>
      <c r="H241" s="48">
        <v>0</v>
      </c>
      <c r="I241" s="20"/>
      <c r="J241" s="8">
        <v>0</v>
      </c>
      <c r="K241" s="18">
        <v>0</v>
      </c>
      <c r="L241" s="44">
        <v>0</v>
      </c>
      <c r="M241" s="63">
        <v>0</v>
      </c>
      <c r="N241" s="8">
        <v>0</v>
      </c>
      <c r="O241" s="18">
        <f t="shared" si="24"/>
        <v>0</v>
      </c>
      <c r="P241" s="8"/>
    </row>
    <row r="242" spans="1:16" s="9" customFormat="1" ht="9.9499999999999993" customHeight="1" x14ac:dyDescent="0.3">
      <c r="A242" s="31">
        <v>12</v>
      </c>
      <c r="B242" s="31" t="s">
        <v>321</v>
      </c>
      <c r="C242" s="20">
        <v>74.739999999999995</v>
      </c>
      <c r="D242" s="14">
        <v>14</v>
      </c>
      <c r="E242" s="20">
        <v>14</v>
      </c>
      <c r="F242" s="22">
        <f t="shared" si="23"/>
        <v>0.18731602890018734</v>
      </c>
      <c r="G242" s="20">
        <v>0</v>
      </c>
      <c r="H242" s="48">
        <v>0</v>
      </c>
      <c r="I242" s="20"/>
      <c r="J242" s="8">
        <v>0</v>
      </c>
      <c r="K242" s="18">
        <v>0</v>
      </c>
      <c r="L242" s="44">
        <v>0</v>
      </c>
      <c r="M242" s="63">
        <v>0</v>
      </c>
      <c r="N242" s="8">
        <v>0</v>
      </c>
      <c r="O242" s="18">
        <f t="shared" si="24"/>
        <v>0</v>
      </c>
      <c r="P242" s="8"/>
    </row>
    <row r="243" spans="1:16" s="9" customFormat="1" ht="9.9499999999999993" customHeight="1" x14ac:dyDescent="0.3">
      <c r="A243" s="31">
        <v>13</v>
      </c>
      <c r="B243" s="31" t="s">
        <v>323</v>
      </c>
      <c r="C243" s="20">
        <v>63.67</v>
      </c>
      <c r="D243" s="14">
        <v>18</v>
      </c>
      <c r="E243" s="20">
        <v>18</v>
      </c>
      <c r="F243" s="22">
        <f t="shared" si="23"/>
        <v>0.28270771163813413</v>
      </c>
      <c r="G243" s="20">
        <v>0</v>
      </c>
      <c r="H243" s="48">
        <v>0</v>
      </c>
      <c r="I243" s="20"/>
      <c r="J243" s="8">
        <v>0</v>
      </c>
      <c r="K243" s="18">
        <v>0</v>
      </c>
      <c r="L243" s="44">
        <v>0</v>
      </c>
      <c r="M243" s="63">
        <v>0</v>
      </c>
      <c r="N243" s="8">
        <v>0</v>
      </c>
      <c r="O243" s="18">
        <f t="shared" si="24"/>
        <v>0</v>
      </c>
      <c r="P243" s="8"/>
    </row>
    <row r="244" spans="1:16" s="9" customFormat="1" ht="9.9499999999999993" customHeight="1" x14ac:dyDescent="0.3">
      <c r="A244" s="31">
        <v>14</v>
      </c>
      <c r="B244" s="31" t="s">
        <v>322</v>
      </c>
      <c r="C244" s="20">
        <v>38.1</v>
      </c>
      <c r="D244" s="14">
        <v>13</v>
      </c>
      <c r="E244" s="20">
        <v>13</v>
      </c>
      <c r="F244" s="22">
        <f t="shared" si="23"/>
        <v>0.3412073490813648</v>
      </c>
      <c r="G244" s="20">
        <v>0</v>
      </c>
      <c r="H244" s="48">
        <v>0</v>
      </c>
      <c r="I244" s="20"/>
      <c r="J244" s="8">
        <v>0</v>
      </c>
      <c r="K244" s="18">
        <v>0</v>
      </c>
      <c r="L244" s="44">
        <v>0</v>
      </c>
      <c r="M244" s="63">
        <v>0</v>
      </c>
      <c r="N244" s="8">
        <v>0</v>
      </c>
      <c r="O244" s="18">
        <f t="shared" si="24"/>
        <v>0</v>
      </c>
      <c r="P244" s="8"/>
    </row>
    <row r="245" spans="1:16" s="9" customFormat="1" ht="9.9499999999999993" customHeight="1" x14ac:dyDescent="0.3">
      <c r="A245" s="31">
        <v>15</v>
      </c>
      <c r="B245" s="31" t="s">
        <v>324</v>
      </c>
      <c r="C245" s="20">
        <v>34.46</v>
      </c>
      <c r="D245" s="14">
        <v>0</v>
      </c>
      <c r="E245" s="20">
        <v>0</v>
      </c>
      <c r="F245" s="22">
        <f t="shared" si="23"/>
        <v>0</v>
      </c>
      <c r="G245" s="20">
        <v>0</v>
      </c>
      <c r="H245" s="48">
        <v>0</v>
      </c>
      <c r="I245" s="20"/>
      <c r="J245" s="8">
        <v>0</v>
      </c>
      <c r="K245" s="18">
        <v>0</v>
      </c>
      <c r="L245" s="44">
        <v>0</v>
      </c>
      <c r="M245" s="63">
        <v>0</v>
      </c>
      <c r="N245" s="8">
        <v>0</v>
      </c>
      <c r="O245" s="18">
        <v>0</v>
      </c>
      <c r="P245" s="8"/>
    </row>
    <row r="246" spans="1:16" ht="50.25" customHeight="1" x14ac:dyDescent="0.3">
      <c r="A246" s="31">
        <v>16</v>
      </c>
      <c r="B246" s="31" t="s">
        <v>157</v>
      </c>
      <c r="C246" s="20"/>
      <c r="D246" s="14"/>
      <c r="E246" s="20"/>
      <c r="F246" s="22"/>
      <c r="G246" s="20"/>
      <c r="H246" s="48"/>
      <c r="I246" s="20"/>
      <c r="J246" s="8"/>
      <c r="K246" s="18"/>
      <c r="L246" s="44"/>
      <c r="M246" s="63"/>
      <c r="N246" s="8"/>
      <c r="O246" s="18"/>
      <c r="P246" s="8"/>
    </row>
    <row r="247" spans="1:16" s="26" customFormat="1" ht="9.9499999999999993" customHeight="1" x14ac:dyDescent="0.3">
      <c r="A247" s="83" t="s">
        <v>102</v>
      </c>
      <c r="B247" s="83"/>
      <c r="C247" s="19">
        <f>SUM(C245,C244,C243,C242,C241,C240,C239,C238,C236,C235,C234,C232,C231,C230,C229,C227,C226,C225,C223,C222)</f>
        <v>3267.37</v>
      </c>
      <c r="D247" s="6">
        <v>646</v>
      </c>
      <c r="E247" s="4">
        <f>SUM(E222:E246)</f>
        <v>601</v>
      </c>
      <c r="F247" s="25">
        <f t="shared" si="23"/>
        <v>0.1839399884310623</v>
      </c>
      <c r="G247" s="19">
        <v>18</v>
      </c>
      <c r="H247" s="55">
        <v>2.7863777089783281E-2</v>
      </c>
      <c r="I247" s="4">
        <v>0</v>
      </c>
      <c r="J247" s="19">
        <f>SUM(J222:J246)</f>
        <v>4</v>
      </c>
      <c r="K247" s="56">
        <f t="shared" ref="K247" si="28">J247/G247</f>
        <v>0.22222222222222221</v>
      </c>
      <c r="L247" s="19">
        <f>SUM(L222:L246)</f>
        <v>24</v>
      </c>
      <c r="M247" s="64">
        <f>L247/E247</f>
        <v>3.9933444259567387E-2</v>
      </c>
      <c r="N247" s="19">
        <f>SUM(N222:N246)</f>
        <v>18</v>
      </c>
      <c r="O247" s="56">
        <f t="shared" si="24"/>
        <v>2.9950083194675542E-2</v>
      </c>
      <c r="P247" s="19">
        <f>SUM(P222:P246)</f>
        <v>0</v>
      </c>
    </row>
    <row r="248" spans="1:16" ht="9.9499999999999993" customHeight="1" x14ac:dyDescent="0.3">
      <c r="A248" s="87" t="s">
        <v>103</v>
      </c>
      <c r="B248" s="87"/>
      <c r="C248" s="8"/>
      <c r="D248" s="14"/>
      <c r="E248" s="20"/>
      <c r="F248" s="22"/>
      <c r="G248" s="20"/>
      <c r="H248" s="48"/>
      <c r="I248" s="20"/>
      <c r="J248" s="8"/>
      <c r="K248" s="18"/>
      <c r="L248" s="44"/>
      <c r="M248" s="63"/>
      <c r="N248" s="8"/>
      <c r="O248" s="18"/>
      <c r="P248" s="8"/>
    </row>
    <row r="249" spans="1:16" s="9" customFormat="1" ht="9.9499999999999993" customHeight="1" x14ac:dyDescent="0.3">
      <c r="A249" s="31">
        <v>1</v>
      </c>
      <c r="B249" s="31" t="s">
        <v>104</v>
      </c>
      <c r="C249" s="8">
        <v>544.51</v>
      </c>
      <c r="D249" s="14">
        <v>100</v>
      </c>
      <c r="E249" s="20">
        <v>100</v>
      </c>
      <c r="F249" s="22">
        <f t="shared" si="23"/>
        <v>0.18365135626526602</v>
      </c>
      <c r="G249" s="20">
        <v>2</v>
      </c>
      <c r="H249" s="48">
        <v>0.02</v>
      </c>
      <c r="I249" s="20"/>
      <c r="J249" s="8">
        <v>0</v>
      </c>
      <c r="K249" s="18">
        <f>J249/G249</f>
        <v>0</v>
      </c>
      <c r="L249" s="44">
        <v>5</v>
      </c>
      <c r="M249" s="63">
        <v>0.05</v>
      </c>
      <c r="N249" s="8">
        <v>2</v>
      </c>
      <c r="O249" s="18">
        <f t="shared" si="24"/>
        <v>0.02</v>
      </c>
      <c r="P249" s="8"/>
    </row>
    <row r="250" spans="1:16" ht="9.9499999999999993" customHeight="1" x14ac:dyDescent="0.3">
      <c r="A250" s="31">
        <v>2</v>
      </c>
      <c r="B250" s="31" t="s">
        <v>105</v>
      </c>
      <c r="C250" s="8"/>
      <c r="D250" s="14"/>
      <c r="E250" s="20"/>
      <c r="F250" s="22"/>
      <c r="G250" s="20"/>
      <c r="H250" s="48"/>
      <c r="I250" s="20"/>
      <c r="J250" s="8"/>
      <c r="K250" s="18"/>
      <c r="L250" s="44"/>
      <c r="M250" s="63"/>
      <c r="N250" s="8"/>
      <c r="O250" s="18"/>
      <c r="P250" s="8"/>
    </row>
    <row r="251" spans="1:16" s="9" customFormat="1" ht="9.9499999999999993" customHeight="1" x14ac:dyDescent="0.3">
      <c r="A251" s="31"/>
      <c r="B251" s="31" t="s">
        <v>257</v>
      </c>
      <c r="C251" s="8">
        <v>330.44</v>
      </c>
      <c r="D251" s="14">
        <v>30</v>
      </c>
      <c r="E251" s="20">
        <v>30</v>
      </c>
      <c r="F251" s="22">
        <f t="shared" si="23"/>
        <v>9.0788040188839125E-2</v>
      </c>
      <c r="G251" s="20">
        <v>1</v>
      </c>
      <c r="H251" s="48">
        <v>0.05</v>
      </c>
      <c r="I251" s="20"/>
      <c r="J251" s="8">
        <v>0</v>
      </c>
      <c r="K251" s="18">
        <f t="shared" ref="K251:K261" si="29">J251/G251</f>
        <v>0</v>
      </c>
      <c r="L251" s="44">
        <v>1</v>
      </c>
      <c r="M251" s="63">
        <v>0.05</v>
      </c>
      <c r="N251" s="8">
        <v>1</v>
      </c>
      <c r="O251" s="18">
        <v>0.05</v>
      </c>
      <c r="P251" s="8"/>
    </row>
    <row r="252" spans="1:16" s="9" customFormat="1" ht="9.9499999999999993" customHeight="1" x14ac:dyDescent="0.3">
      <c r="A252" s="31">
        <v>3</v>
      </c>
      <c r="B252" s="31" t="s">
        <v>106</v>
      </c>
      <c r="C252" s="8">
        <v>157.74</v>
      </c>
      <c r="D252" s="14">
        <v>0</v>
      </c>
      <c r="E252" s="20">
        <v>0</v>
      </c>
      <c r="F252" s="22">
        <f t="shared" si="23"/>
        <v>0</v>
      </c>
      <c r="G252" s="20">
        <v>0</v>
      </c>
      <c r="H252" s="48">
        <v>0</v>
      </c>
      <c r="I252" s="20"/>
      <c r="J252" s="8">
        <v>0</v>
      </c>
      <c r="K252" s="18">
        <v>0</v>
      </c>
      <c r="L252" s="44">
        <v>0</v>
      </c>
      <c r="M252" s="63">
        <v>0</v>
      </c>
      <c r="N252" s="8">
        <v>0</v>
      </c>
      <c r="O252" s="18">
        <v>0</v>
      </c>
      <c r="P252" s="8"/>
    </row>
    <row r="253" spans="1:16" s="9" customFormat="1" ht="9.9499999999999993" customHeight="1" x14ac:dyDescent="0.3">
      <c r="A253" s="31">
        <v>4</v>
      </c>
      <c r="B253" s="31" t="s">
        <v>107</v>
      </c>
      <c r="C253" s="8">
        <v>41.97</v>
      </c>
      <c r="D253" s="14">
        <v>8</v>
      </c>
      <c r="E253" s="20">
        <v>8</v>
      </c>
      <c r="F253" s="22">
        <f t="shared" si="23"/>
        <v>0.19061234214915415</v>
      </c>
      <c r="G253" s="20">
        <v>0</v>
      </c>
      <c r="H253" s="48">
        <v>0</v>
      </c>
      <c r="I253" s="20"/>
      <c r="J253" s="8">
        <v>0</v>
      </c>
      <c r="K253" s="18">
        <v>0</v>
      </c>
      <c r="L253" s="44">
        <v>0</v>
      </c>
      <c r="M253" s="63">
        <v>0</v>
      </c>
      <c r="N253" s="8">
        <v>0</v>
      </c>
      <c r="O253" s="18">
        <f t="shared" si="24"/>
        <v>0</v>
      </c>
      <c r="P253" s="8"/>
    </row>
    <row r="254" spans="1:16" s="9" customFormat="1" ht="9.9499999999999993" customHeight="1" x14ac:dyDescent="0.3">
      <c r="A254" s="31">
        <v>6</v>
      </c>
      <c r="B254" s="31" t="s">
        <v>108</v>
      </c>
      <c r="C254" s="8">
        <v>146.55000000000001</v>
      </c>
      <c r="D254" s="7">
        <v>0</v>
      </c>
      <c r="E254" s="20">
        <v>0</v>
      </c>
      <c r="F254" s="22">
        <f t="shared" si="23"/>
        <v>0</v>
      </c>
      <c r="G254" s="20">
        <v>0</v>
      </c>
      <c r="H254" s="48">
        <v>0</v>
      </c>
      <c r="I254" s="20"/>
      <c r="J254" s="8">
        <v>0</v>
      </c>
      <c r="K254" s="18">
        <v>0</v>
      </c>
      <c r="L254" s="44">
        <v>0</v>
      </c>
      <c r="M254" s="63">
        <v>0</v>
      </c>
      <c r="N254" s="8">
        <v>0</v>
      </c>
      <c r="O254" s="18">
        <v>0</v>
      </c>
      <c r="P254" s="8"/>
    </row>
    <row r="255" spans="1:16" s="9" customFormat="1" ht="9.9499999999999993" customHeight="1" x14ac:dyDescent="0.3">
      <c r="A255" s="31">
        <v>7</v>
      </c>
      <c r="B255" s="31" t="s">
        <v>109</v>
      </c>
      <c r="C255" s="8">
        <v>6.49</v>
      </c>
      <c r="D255" s="14">
        <v>0</v>
      </c>
      <c r="E255" s="20">
        <v>0</v>
      </c>
      <c r="F255" s="22">
        <f t="shared" si="23"/>
        <v>0</v>
      </c>
      <c r="G255" s="20">
        <v>0</v>
      </c>
      <c r="H255" s="48">
        <v>0</v>
      </c>
      <c r="I255" s="20"/>
      <c r="J255" s="8">
        <v>0</v>
      </c>
      <c r="K255" s="18">
        <v>0</v>
      </c>
      <c r="L255" s="44">
        <v>0</v>
      </c>
      <c r="M255" s="63">
        <v>0</v>
      </c>
      <c r="N255" s="8">
        <v>0</v>
      </c>
      <c r="O255" s="18">
        <v>0</v>
      </c>
      <c r="P255" s="8"/>
    </row>
    <row r="256" spans="1:16" s="9" customFormat="1" ht="9.9499999999999993" customHeight="1" x14ac:dyDescent="0.3">
      <c r="A256" s="31">
        <v>8</v>
      </c>
      <c r="B256" s="31" t="s">
        <v>110</v>
      </c>
      <c r="C256" s="8">
        <v>8.93</v>
      </c>
      <c r="D256" s="14">
        <v>0</v>
      </c>
      <c r="E256" s="20">
        <v>0</v>
      </c>
      <c r="F256" s="22">
        <f t="shared" si="23"/>
        <v>0</v>
      </c>
      <c r="G256" s="20">
        <v>0</v>
      </c>
      <c r="H256" s="48">
        <v>0</v>
      </c>
      <c r="I256" s="20"/>
      <c r="J256" s="8">
        <v>0</v>
      </c>
      <c r="K256" s="18">
        <v>0</v>
      </c>
      <c r="L256" s="44">
        <v>0</v>
      </c>
      <c r="M256" s="63">
        <v>0</v>
      </c>
      <c r="N256" s="8">
        <v>0</v>
      </c>
      <c r="O256" s="18">
        <v>0</v>
      </c>
      <c r="P256" s="8"/>
    </row>
    <row r="257" spans="1:16" s="9" customFormat="1" ht="9.9499999999999993" customHeight="1" x14ac:dyDescent="0.3">
      <c r="A257" s="58">
        <v>9</v>
      </c>
      <c r="B257" s="58" t="s">
        <v>19</v>
      </c>
      <c r="C257" s="8">
        <v>39.99</v>
      </c>
      <c r="D257" s="14"/>
      <c r="E257" s="20"/>
      <c r="F257" s="22"/>
      <c r="G257" s="20"/>
      <c r="H257" s="48"/>
      <c r="I257" s="20"/>
      <c r="J257" s="8"/>
      <c r="K257" s="18"/>
      <c r="L257" s="44"/>
      <c r="M257" s="63"/>
      <c r="N257" s="8"/>
      <c r="O257" s="18"/>
      <c r="P257" s="8"/>
    </row>
    <row r="258" spans="1:16" s="9" customFormat="1" ht="9.75" customHeight="1" x14ac:dyDescent="0.3">
      <c r="A258" s="31">
        <v>9</v>
      </c>
      <c r="B258" s="31" t="s">
        <v>325</v>
      </c>
      <c r="C258" s="8">
        <v>23.28</v>
      </c>
      <c r="D258" s="14">
        <v>0</v>
      </c>
      <c r="E258" s="20">
        <v>0</v>
      </c>
      <c r="F258" s="22">
        <v>0</v>
      </c>
      <c r="G258" s="20">
        <v>0</v>
      </c>
      <c r="H258" s="48">
        <v>0</v>
      </c>
      <c r="I258" s="20"/>
      <c r="J258" s="8">
        <v>0</v>
      </c>
      <c r="K258" s="18">
        <v>0</v>
      </c>
      <c r="L258" s="44">
        <v>0</v>
      </c>
      <c r="M258" s="63">
        <v>0</v>
      </c>
      <c r="N258" s="8">
        <v>0</v>
      </c>
      <c r="O258" s="18">
        <v>0</v>
      </c>
      <c r="P258" s="8"/>
    </row>
    <row r="259" spans="1:16" s="9" customFormat="1" ht="9.75" customHeight="1" x14ac:dyDescent="0.3">
      <c r="A259" s="58">
        <v>10</v>
      </c>
      <c r="B259" s="58" t="s">
        <v>326</v>
      </c>
      <c r="C259" s="8">
        <v>16.71</v>
      </c>
      <c r="D259" s="14">
        <v>75</v>
      </c>
      <c r="E259" s="20">
        <v>75</v>
      </c>
      <c r="F259" s="22">
        <v>4.4883303411131061</v>
      </c>
      <c r="G259" s="20">
        <v>3</v>
      </c>
      <c r="H259" s="48">
        <v>0.05</v>
      </c>
      <c r="I259" s="20"/>
      <c r="J259" s="8">
        <v>0</v>
      </c>
      <c r="K259" s="18">
        <v>0</v>
      </c>
      <c r="L259" s="44">
        <v>3</v>
      </c>
      <c r="M259" s="63">
        <v>0.05</v>
      </c>
      <c r="N259" s="8">
        <v>3</v>
      </c>
      <c r="O259" s="18">
        <v>0.05</v>
      </c>
      <c r="P259" s="8"/>
    </row>
    <row r="260" spans="1:16" ht="53.25" customHeight="1" x14ac:dyDescent="0.3">
      <c r="A260" s="31">
        <v>11</v>
      </c>
      <c r="B260" s="31" t="s">
        <v>157</v>
      </c>
      <c r="C260" s="8"/>
      <c r="D260" s="14"/>
      <c r="E260" s="20"/>
      <c r="F260" s="22"/>
      <c r="G260" s="20"/>
      <c r="H260" s="48"/>
      <c r="I260" s="20"/>
      <c r="J260" s="8"/>
      <c r="K260" s="18"/>
      <c r="L260" s="44"/>
      <c r="M260" s="63"/>
      <c r="N260" s="8"/>
      <c r="O260" s="18"/>
      <c r="P260" s="8"/>
    </row>
    <row r="261" spans="1:16" s="26" customFormat="1" ht="9.9499999999999993" customHeight="1" x14ac:dyDescent="0.3">
      <c r="A261" s="83" t="s">
        <v>111</v>
      </c>
      <c r="B261" s="83"/>
      <c r="C261" s="19">
        <f>SUM(C259,C258,C256,C255,C254,C253,C252,C251,C249)</f>
        <v>1276.6199999999999</v>
      </c>
      <c r="D261" s="6">
        <v>213</v>
      </c>
      <c r="E261" s="6">
        <f>SUM(E249:E260)</f>
        <v>213</v>
      </c>
      <c r="F261" s="25">
        <f t="shared" si="23"/>
        <v>0.16684682991023173</v>
      </c>
      <c r="G261" s="6">
        <v>6</v>
      </c>
      <c r="H261" s="55">
        <v>2.8169014084507043E-2</v>
      </c>
      <c r="I261" s="6">
        <v>0</v>
      </c>
      <c r="J261" s="6">
        <f>SUM(J249:J260)</f>
        <v>0</v>
      </c>
      <c r="K261" s="56">
        <f t="shared" si="29"/>
        <v>0</v>
      </c>
      <c r="L261" s="6">
        <f>SUM(L249:L260)</f>
        <v>9</v>
      </c>
      <c r="M261" s="64">
        <f>L261/E261</f>
        <v>4.2253521126760563E-2</v>
      </c>
      <c r="N261" s="6">
        <f>SUM(N249:N260)</f>
        <v>6</v>
      </c>
      <c r="O261" s="56">
        <f t="shared" si="24"/>
        <v>2.8169014084507043E-2</v>
      </c>
      <c r="P261" s="6">
        <f>SUM(P249:P260)</f>
        <v>0</v>
      </c>
    </row>
    <row r="262" spans="1:16" ht="9.9499999999999993" customHeight="1" x14ac:dyDescent="0.3">
      <c r="A262" s="87" t="s">
        <v>112</v>
      </c>
      <c r="B262" s="87"/>
      <c r="C262" s="8"/>
      <c r="D262" s="14"/>
      <c r="E262" s="20"/>
      <c r="F262" s="22"/>
      <c r="G262" s="20"/>
      <c r="H262" s="48"/>
      <c r="I262" s="20"/>
      <c r="J262" s="8"/>
      <c r="K262" s="18"/>
      <c r="L262" s="44"/>
      <c r="M262" s="63"/>
      <c r="N262" s="8"/>
      <c r="O262" s="18"/>
      <c r="P262" s="8"/>
    </row>
    <row r="263" spans="1:16" s="9" customFormat="1" ht="9.9499999999999993" customHeight="1" x14ac:dyDescent="0.3">
      <c r="A263" s="31">
        <v>1</v>
      </c>
      <c r="B263" s="31" t="s">
        <v>113</v>
      </c>
      <c r="C263" s="8"/>
      <c r="D263" s="21"/>
      <c r="E263" s="20"/>
      <c r="F263" s="22"/>
      <c r="G263" s="20"/>
      <c r="H263" s="48"/>
      <c r="I263" s="20"/>
      <c r="J263" s="8"/>
      <c r="K263" s="18"/>
      <c r="L263" s="44"/>
      <c r="M263" s="63"/>
      <c r="N263" s="8"/>
      <c r="O263" s="18"/>
      <c r="P263" s="8"/>
    </row>
    <row r="264" spans="1:16" s="9" customFormat="1" ht="9.9499999999999993" customHeight="1" x14ac:dyDescent="0.3">
      <c r="A264" s="31"/>
      <c r="B264" s="31" t="s">
        <v>258</v>
      </c>
      <c r="C264" s="8">
        <v>25.35</v>
      </c>
      <c r="D264" s="21">
        <v>0</v>
      </c>
      <c r="E264" s="20">
        <v>0</v>
      </c>
      <c r="F264" s="22">
        <f t="shared" si="23"/>
        <v>0</v>
      </c>
      <c r="G264" s="20">
        <v>0</v>
      </c>
      <c r="H264" s="48">
        <v>0</v>
      </c>
      <c r="I264" s="20"/>
      <c r="J264" s="8">
        <v>0</v>
      </c>
      <c r="K264" s="18">
        <v>0</v>
      </c>
      <c r="L264" s="44">
        <v>0</v>
      </c>
      <c r="M264" s="63">
        <v>0.05</v>
      </c>
      <c r="N264" s="8">
        <v>0</v>
      </c>
      <c r="O264" s="18">
        <v>0</v>
      </c>
      <c r="P264" s="8"/>
    </row>
    <row r="265" spans="1:16" s="9" customFormat="1" ht="9.9499999999999993" customHeight="1" x14ac:dyDescent="0.3">
      <c r="A265" s="31"/>
      <c r="B265" s="31" t="s">
        <v>259</v>
      </c>
      <c r="C265" s="8">
        <v>70.63</v>
      </c>
      <c r="D265" s="21">
        <v>0</v>
      </c>
      <c r="E265" s="20">
        <v>0</v>
      </c>
      <c r="F265" s="22">
        <f t="shared" si="23"/>
        <v>0</v>
      </c>
      <c r="G265" s="20">
        <v>0</v>
      </c>
      <c r="H265" s="48">
        <v>0</v>
      </c>
      <c r="I265" s="20"/>
      <c r="J265" s="8">
        <v>0</v>
      </c>
      <c r="K265" s="18">
        <v>0</v>
      </c>
      <c r="L265" s="44">
        <v>0</v>
      </c>
      <c r="M265" s="63">
        <v>0.05</v>
      </c>
      <c r="N265" s="8">
        <v>0</v>
      </c>
      <c r="O265" s="18">
        <v>0</v>
      </c>
      <c r="P265" s="8"/>
    </row>
    <row r="266" spans="1:16" s="9" customFormat="1" ht="9.9499999999999993" customHeight="1" x14ac:dyDescent="0.3">
      <c r="A266" s="31"/>
      <c r="B266" s="31" t="s">
        <v>260</v>
      </c>
      <c r="C266" s="8">
        <v>12.44</v>
      </c>
      <c r="D266" s="21">
        <v>0</v>
      </c>
      <c r="E266" s="20">
        <v>0</v>
      </c>
      <c r="F266" s="22">
        <f t="shared" si="23"/>
        <v>0</v>
      </c>
      <c r="G266" s="20">
        <v>0</v>
      </c>
      <c r="H266" s="48">
        <v>0</v>
      </c>
      <c r="I266" s="20"/>
      <c r="J266" s="8">
        <v>0</v>
      </c>
      <c r="K266" s="18">
        <v>0</v>
      </c>
      <c r="L266" s="44">
        <v>0</v>
      </c>
      <c r="M266" s="63">
        <v>0.05</v>
      </c>
      <c r="N266" s="8">
        <v>0</v>
      </c>
      <c r="O266" s="18">
        <v>0</v>
      </c>
      <c r="P266" s="8"/>
    </row>
    <row r="267" spans="1:16" s="9" customFormat="1" ht="9.9499999999999993" customHeight="1" x14ac:dyDescent="0.3">
      <c r="A267" s="31"/>
      <c r="B267" s="31" t="s">
        <v>261</v>
      </c>
      <c r="C267" s="8">
        <v>350.33</v>
      </c>
      <c r="D267" s="21">
        <v>159</v>
      </c>
      <c r="E267" s="20">
        <v>159</v>
      </c>
      <c r="F267" s="22">
        <f t="shared" si="23"/>
        <v>0.45385779122541603</v>
      </c>
      <c r="G267" s="20">
        <v>0</v>
      </c>
      <c r="H267" s="48">
        <v>0</v>
      </c>
      <c r="I267" s="20"/>
      <c r="J267" s="8">
        <v>0</v>
      </c>
      <c r="K267" s="18">
        <v>0</v>
      </c>
      <c r="L267" s="44">
        <v>7</v>
      </c>
      <c r="M267" s="63">
        <v>0.05</v>
      </c>
      <c r="N267" s="8">
        <v>0</v>
      </c>
      <c r="O267" s="18">
        <f t="shared" si="24"/>
        <v>0</v>
      </c>
      <c r="P267" s="8"/>
    </row>
    <row r="268" spans="1:16" s="9" customFormat="1" ht="9.9499999999999993" customHeight="1" x14ac:dyDescent="0.3">
      <c r="A268" s="31">
        <v>2</v>
      </c>
      <c r="B268" s="31" t="s">
        <v>114</v>
      </c>
      <c r="C268" s="8">
        <v>369.64</v>
      </c>
      <c r="D268" s="14">
        <v>95</v>
      </c>
      <c r="E268" s="20">
        <v>95</v>
      </c>
      <c r="F268" s="22">
        <f t="shared" si="23"/>
        <v>0.25700681744399956</v>
      </c>
      <c r="G268" s="20">
        <v>1</v>
      </c>
      <c r="H268" s="48">
        <v>1.0526315789473684E-2</v>
      </c>
      <c r="I268" s="20"/>
      <c r="J268" s="8">
        <v>0</v>
      </c>
      <c r="K268" s="18">
        <f t="shared" ref="K268" si="30">J268/G268</f>
        <v>0</v>
      </c>
      <c r="L268" s="44">
        <v>4</v>
      </c>
      <c r="M268" s="63">
        <v>0.05</v>
      </c>
      <c r="N268" s="8">
        <v>1</v>
      </c>
      <c r="O268" s="18">
        <f t="shared" si="24"/>
        <v>1.0526315789473684E-2</v>
      </c>
      <c r="P268" s="8"/>
    </row>
    <row r="269" spans="1:16" s="9" customFormat="1" ht="9.9499999999999993" customHeight="1" x14ac:dyDescent="0.3">
      <c r="A269" s="31">
        <v>3</v>
      </c>
      <c r="B269" s="31" t="s">
        <v>350</v>
      </c>
      <c r="C269" s="8"/>
      <c r="D269" s="14"/>
      <c r="E269" s="20"/>
      <c r="F269" s="22"/>
      <c r="G269" s="20"/>
      <c r="H269" s="48"/>
      <c r="I269" s="20"/>
      <c r="J269" s="8"/>
      <c r="K269" s="18"/>
      <c r="L269" s="44"/>
      <c r="M269" s="63"/>
      <c r="N269" s="8"/>
      <c r="O269" s="18"/>
      <c r="P269" s="8"/>
    </row>
    <row r="270" spans="1:16" s="9" customFormat="1" ht="9.9499999999999993" customHeight="1" x14ac:dyDescent="0.3">
      <c r="A270" s="31"/>
      <c r="B270" s="31" t="s">
        <v>212</v>
      </c>
      <c r="C270" s="8">
        <v>267.42</v>
      </c>
      <c r="D270" s="14">
        <v>0</v>
      </c>
      <c r="E270" s="20">
        <v>0</v>
      </c>
      <c r="F270" s="22">
        <f t="shared" si="23"/>
        <v>0</v>
      </c>
      <c r="G270" s="20">
        <v>0</v>
      </c>
      <c r="H270" s="48">
        <v>0</v>
      </c>
      <c r="I270" s="20"/>
      <c r="J270" s="8">
        <v>0</v>
      </c>
      <c r="K270" s="18">
        <v>0</v>
      </c>
      <c r="L270" s="44">
        <v>0</v>
      </c>
      <c r="M270" s="63">
        <v>0.05</v>
      </c>
      <c r="N270" s="8">
        <v>0</v>
      </c>
      <c r="O270" s="18">
        <v>0</v>
      </c>
      <c r="P270" s="8"/>
    </row>
    <row r="271" spans="1:16" s="9" customFormat="1" ht="9.9499999999999993" customHeight="1" x14ac:dyDescent="0.3">
      <c r="A271" s="31"/>
      <c r="B271" s="31" t="s">
        <v>213</v>
      </c>
      <c r="C271" s="8">
        <v>1408.25</v>
      </c>
      <c r="D271" s="14">
        <v>614</v>
      </c>
      <c r="E271" s="20">
        <v>614</v>
      </c>
      <c r="F271" s="22">
        <f t="shared" ref="F271:F338" si="31">E271/C271</f>
        <v>0.43600213030356827</v>
      </c>
      <c r="G271" s="20">
        <v>0</v>
      </c>
      <c r="H271" s="48">
        <v>0</v>
      </c>
      <c r="I271" s="20"/>
      <c r="J271" s="8">
        <v>0</v>
      </c>
      <c r="K271" s="18">
        <v>0</v>
      </c>
      <c r="L271" s="44">
        <v>30</v>
      </c>
      <c r="M271" s="63">
        <v>0.05</v>
      </c>
      <c r="N271" s="8">
        <v>0</v>
      </c>
      <c r="O271" s="18">
        <f t="shared" ref="O271:O336" si="32">N271/E271</f>
        <v>0</v>
      </c>
      <c r="P271" s="8"/>
    </row>
    <row r="272" spans="1:16" ht="11.45" customHeight="1" x14ac:dyDescent="0.3">
      <c r="A272" s="31">
        <v>4</v>
      </c>
      <c r="B272" s="31" t="s">
        <v>19</v>
      </c>
      <c r="C272" s="8">
        <v>6.27</v>
      </c>
      <c r="D272" s="14">
        <v>45</v>
      </c>
      <c r="E272" s="20">
        <v>45</v>
      </c>
      <c r="F272" s="22">
        <f t="shared" si="31"/>
        <v>7.1770334928229671</v>
      </c>
      <c r="G272" s="20">
        <v>2</v>
      </c>
      <c r="H272" s="48">
        <v>4.4444444444444446E-2</v>
      </c>
      <c r="I272" s="20"/>
      <c r="J272" s="8">
        <v>0</v>
      </c>
      <c r="K272" s="18">
        <v>0</v>
      </c>
      <c r="L272" s="44">
        <v>2</v>
      </c>
      <c r="M272" s="63">
        <v>0.05</v>
      </c>
      <c r="N272" s="8">
        <v>2</v>
      </c>
      <c r="O272" s="18">
        <f t="shared" si="32"/>
        <v>4.4444444444444446E-2</v>
      </c>
      <c r="P272" s="8"/>
    </row>
    <row r="273" spans="1:16" ht="50.25" customHeight="1" x14ac:dyDescent="0.3">
      <c r="A273" s="31">
        <v>5</v>
      </c>
      <c r="B273" s="31" t="s">
        <v>157</v>
      </c>
      <c r="C273" s="8"/>
      <c r="D273" s="14"/>
      <c r="E273" s="20"/>
      <c r="F273" s="22"/>
      <c r="G273" s="20"/>
      <c r="H273" s="48"/>
      <c r="I273" s="20"/>
      <c r="J273" s="8"/>
      <c r="K273" s="18"/>
      <c r="L273" s="44"/>
      <c r="M273" s="63"/>
      <c r="N273" s="8"/>
      <c r="O273" s="18"/>
      <c r="P273" s="8"/>
    </row>
    <row r="274" spans="1:16" s="26" customFormat="1" ht="9.9499999999999993" customHeight="1" x14ac:dyDescent="0.3">
      <c r="A274" s="83" t="s">
        <v>115</v>
      </c>
      <c r="B274" s="83"/>
      <c r="C274" s="19">
        <f>SUM(C272,C271,C270,C268,C267,C266,C265,C264)</f>
        <v>2510.33</v>
      </c>
      <c r="D274" s="6">
        <v>913</v>
      </c>
      <c r="E274" s="6">
        <f>SUM(E263:E273)</f>
        <v>913</v>
      </c>
      <c r="F274" s="25">
        <f t="shared" si="31"/>
        <v>0.36369720315655713</v>
      </c>
      <c r="G274" s="6">
        <v>3</v>
      </c>
      <c r="H274" s="55">
        <v>3.2858707557502738E-3</v>
      </c>
      <c r="I274" s="6">
        <v>0</v>
      </c>
      <c r="J274" s="19">
        <f>SUM(J263:J273)</f>
        <v>0</v>
      </c>
      <c r="K274" s="56">
        <f t="shared" ref="K274" si="33">J274/G274</f>
        <v>0</v>
      </c>
      <c r="L274" s="6">
        <f>SUM(L263:L273)</f>
        <v>43</v>
      </c>
      <c r="M274" s="64">
        <f>L274/E274</f>
        <v>4.7097480832420595E-2</v>
      </c>
      <c r="N274" s="6">
        <f>SUM(N263:N273)</f>
        <v>3</v>
      </c>
      <c r="O274" s="56">
        <f t="shared" ref="O274" si="34">N274/E274</f>
        <v>3.2858707557502738E-3</v>
      </c>
      <c r="P274" s="6">
        <f>SUM(P263:P273)</f>
        <v>0</v>
      </c>
    </row>
    <row r="275" spans="1:16" ht="9.9499999999999993" customHeight="1" x14ac:dyDescent="0.3">
      <c r="A275" s="87" t="s">
        <v>116</v>
      </c>
      <c r="B275" s="87"/>
      <c r="C275" s="8"/>
      <c r="D275" s="14"/>
      <c r="E275" s="20"/>
      <c r="F275" s="22"/>
      <c r="G275" s="20"/>
      <c r="H275" s="48"/>
      <c r="I275" s="20"/>
      <c r="J275" s="8"/>
      <c r="K275" s="18"/>
      <c r="L275" s="44"/>
      <c r="M275" s="63"/>
      <c r="N275" s="8"/>
      <c r="O275" s="18"/>
      <c r="P275" s="8"/>
    </row>
    <row r="276" spans="1:16" ht="9.9499999999999993" customHeight="1" x14ac:dyDescent="0.3">
      <c r="A276" s="31">
        <v>1</v>
      </c>
      <c r="B276" s="31" t="s">
        <v>117</v>
      </c>
      <c r="C276" s="8"/>
      <c r="D276" s="14"/>
      <c r="E276" s="20"/>
      <c r="F276" s="22"/>
      <c r="G276" s="20"/>
      <c r="H276" s="48"/>
      <c r="I276" s="20"/>
      <c r="J276" s="8"/>
      <c r="K276" s="18"/>
      <c r="L276" s="44"/>
      <c r="M276" s="63"/>
      <c r="N276" s="8"/>
      <c r="O276" s="18"/>
      <c r="P276" s="8"/>
    </row>
    <row r="277" spans="1:16" s="9" customFormat="1" ht="9.9499999999999993" customHeight="1" x14ac:dyDescent="0.3">
      <c r="A277" s="31"/>
      <c r="B277" s="31" t="s">
        <v>262</v>
      </c>
      <c r="C277" s="8">
        <v>342.45</v>
      </c>
      <c r="D277" s="14">
        <v>5</v>
      </c>
      <c r="E277" s="20">
        <v>5</v>
      </c>
      <c r="F277" s="22">
        <f t="shared" si="31"/>
        <v>1.4600671630895021E-2</v>
      </c>
      <c r="G277" s="20">
        <v>0</v>
      </c>
      <c r="H277" s="48">
        <v>0</v>
      </c>
      <c r="I277" s="20"/>
      <c r="J277" s="8">
        <v>0</v>
      </c>
      <c r="K277" s="18">
        <v>0</v>
      </c>
      <c r="L277" s="44">
        <v>0</v>
      </c>
      <c r="M277" s="63">
        <v>0</v>
      </c>
      <c r="N277" s="8">
        <v>0</v>
      </c>
      <c r="O277" s="18">
        <f t="shared" si="32"/>
        <v>0</v>
      </c>
      <c r="P277" s="8"/>
    </row>
    <row r="278" spans="1:16" s="9" customFormat="1" ht="9.9499999999999993" customHeight="1" x14ac:dyDescent="0.3">
      <c r="A278" s="31"/>
      <c r="B278" s="31" t="s">
        <v>263</v>
      </c>
      <c r="C278" s="8">
        <v>121.29</v>
      </c>
      <c r="D278" s="14">
        <v>1</v>
      </c>
      <c r="E278" s="20">
        <v>1</v>
      </c>
      <c r="F278" s="22">
        <f t="shared" si="31"/>
        <v>8.2447027784648356E-3</v>
      </c>
      <c r="G278" s="20">
        <v>0</v>
      </c>
      <c r="H278" s="48">
        <v>0</v>
      </c>
      <c r="I278" s="20"/>
      <c r="J278" s="8">
        <v>0</v>
      </c>
      <c r="K278" s="18">
        <v>0</v>
      </c>
      <c r="L278" s="44">
        <v>0</v>
      </c>
      <c r="M278" s="63">
        <v>0</v>
      </c>
      <c r="N278" s="8">
        <v>0</v>
      </c>
      <c r="O278" s="18">
        <f t="shared" si="32"/>
        <v>0</v>
      </c>
      <c r="P278" s="8"/>
    </row>
    <row r="279" spans="1:16" s="9" customFormat="1" ht="9.9499999999999993" customHeight="1" x14ac:dyDescent="0.3">
      <c r="A279" s="31"/>
      <c r="B279" s="31" t="s">
        <v>264</v>
      </c>
      <c r="C279" s="8">
        <v>101.63</v>
      </c>
      <c r="D279" s="14">
        <v>1</v>
      </c>
      <c r="E279" s="20">
        <v>1</v>
      </c>
      <c r="F279" s="22">
        <f t="shared" si="31"/>
        <v>9.8396142871199459E-3</v>
      </c>
      <c r="G279" s="20">
        <v>0</v>
      </c>
      <c r="H279" s="48">
        <v>0</v>
      </c>
      <c r="I279" s="20"/>
      <c r="J279" s="8">
        <v>0</v>
      </c>
      <c r="K279" s="18">
        <v>0</v>
      </c>
      <c r="L279" s="44">
        <v>0</v>
      </c>
      <c r="M279" s="63">
        <v>0</v>
      </c>
      <c r="N279" s="8">
        <v>0</v>
      </c>
      <c r="O279" s="18">
        <f t="shared" si="32"/>
        <v>0</v>
      </c>
      <c r="P279" s="8"/>
    </row>
    <row r="280" spans="1:16" ht="9.9499999999999993" customHeight="1" x14ac:dyDescent="0.3">
      <c r="A280" s="31">
        <v>2</v>
      </c>
      <c r="B280" s="31" t="s">
        <v>118</v>
      </c>
      <c r="C280" s="8"/>
      <c r="D280" s="14"/>
      <c r="E280" s="20"/>
      <c r="F280" s="22"/>
      <c r="G280" s="20"/>
      <c r="H280" s="48"/>
      <c r="I280" s="20"/>
      <c r="J280" s="8"/>
      <c r="K280" s="18"/>
      <c r="L280" s="44"/>
      <c r="M280" s="63"/>
      <c r="N280" s="8"/>
      <c r="O280" s="18"/>
      <c r="P280" s="8"/>
    </row>
    <row r="281" spans="1:16" s="9" customFormat="1" ht="9.9499999999999993" customHeight="1" x14ac:dyDescent="0.3">
      <c r="A281" s="31"/>
      <c r="B281" s="31" t="s">
        <v>265</v>
      </c>
      <c r="C281" s="8">
        <v>510.87</v>
      </c>
      <c r="D281" s="14">
        <v>31</v>
      </c>
      <c r="E281" s="20">
        <v>31</v>
      </c>
      <c r="F281" s="22">
        <f t="shared" si="31"/>
        <v>6.0680799420596239E-2</v>
      </c>
      <c r="G281" s="20">
        <v>0</v>
      </c>
      <c r="H281" s="48">
        <v>0</v>
      </c>
      <c r="I281" s="20"/>
      <c r="J281" s="8">
        <v>0</v>
      </c>
      <c r="K281" s="18">
        <v>0</v>
      </c>
      <c r="L281" s="44">
        <v>1</v>
      </c>
      <c r="M281" s="63">
        <v>0.05</v>
      </c>
      <c r="N281" s="8">
        <v>0</v>
      </c>
      <c r="O281" s="18">
        <f t="shared" si="32"/>
        <v>0</v>
      </c>
      <c r="P281" s="8"/>
    </row>
    <row r="282" spans="1:16" s="9" customFormat="1" ht="9.9499999999999993" customHeight="1" x14ac:dyDescent="0.3">
      <c r="A282" s="31"/>
      <c r="B282" s="31" t="s">
        <v>266</v>
      </c>
      <c r="C282" s="8">
        <v>132.16</v>
      </c>
      <c r="D282" s="14">
        <v>10</v>
      </c>
      <c r="E282" s="20">
        <v>10</v>
      </c>
      <c r="F282" s="22">
        <f t="shared" si="31"/>
        <v>7.5665859564164648E-2</v>
      </c>
      <c r="G282" s="20">
        <v>0</v>
      </c>
      <c r="H282" s="48">
        <v>0</v>
      </c>
      <c r="I282" s="20"/>
      <c r="J282" s="8">
        <v>0</v>
      </c>
      <c r="K282" s="18">
        <v>0</v>
      </c>
      <c r="L282" s="44">
        <v>0</v>
      </c>
      <c r="M282" s="63">
        <v>0</v>
      </c>
      <c r="N282" s="8">
        <v>0</v>
      </c>
      <c r="O282" s="18">
        <f t="shared" si="32"/>
        <v>0</v>
      </c>
      <c r="P282" s="8"/>
    </row>
    <row r="283" spans="1:16" s="9" customFormat="1" ht="9.9499999999999993" customHeight="1" x14ac:dyDescent="0.3">
      <c r="A283" s="31"/>
      <c r="B283" s="31" t="s">
        <v>267</v>
      </c>
      <c r="C283" s="8">
        <v>444.64</v>
      </c>
      <c r="D283" s="14">
        <v>24</v>
      </c>
      <c r="E283" s="20">
        <v>24</v>
      </c>
      <c r="F283" s="22">
        <f t="shared" si="31"/>
        <v>5.3976250449802088E-2</v>
      </c>
      <c r="G283" s="20">
        <v>0</v>
      </c>
      <c r="H283" s="48">
        <v>0</v>
      </c>
      <c r="I283" s="20"/>
      <c r="J283" s="8">
        <v>0</v>
      </c>
      <c r="K283" s="18">
        <v>0</v>
      </c>
      <c r="L283" s="44">
        <v>1</v>
      </c>
      <c r="M283" s="63">
        <v>0.05</v>
      </c>
      <c r="N283" s="8">
        <v>0</v>
      </c>
      <c r="O283" s="18">
        <f t="shared" si="32"/>
        <v>0</v>
      </c>
      <c r="P283" s="8"/>
    </row>
    <row r="284" spans="1:16" s="9" customFormat="1" ht="9.9499999999999993" customHeight="1" x14ac:dyDescent="0.3">
      <c r="A284" s="31"/>
      <c r="B284" s="31" t="s">
        <v>268</v>
      </c>
      <c r="C284" s="8">
        <v>694.62</v>
      </c>
      <c r="D284" s="14">
        <v>35</v>
      </c>
      <c r="E284" s="20">
        <v>35</v>
      </c>
      <c r="F284" s="22">
        <f t="shared" si="31"/>
        <v>5.0387262100141085E-2</v>
      </c>
      <c r="G284" s="20">
        <v>0</v>
      </c>
      <c r="H284" s="48">
        <v>0</v>
      </c>
      <c r="I284" s="20"/>
      <c r="J284" s="8">
        <v>0</v>
      </c>
      <c r="K284" s="18">
        <v>0</v>
      </c>
      <c r="L284" s="44">
        <v>1</v>
      </c>
      <c r="M284" s="63">
        <v>0.05</v>
      </c>
      <c r="N284" s="8">
        <v>0</v>
      </c>
      <c r="O284" s="18">
        <f t="shared" si="32"/>
        <v>0</v>
      </c>
      <c r="P284" s="8"/>
    </row>
    <row r="285" spans="1:16" s="9" customFormat="1" ht="9.9499999999999993" customHeight="1" x14ac:dyDescent="0.3">
      <c r="A285" s="31"/>
      <c r="B285" s="31" t="s">
        <v>269</v>
      </c>
      <c r="C285" s="8">
        <v>892.76</v>
      </c>
      <c r="D285" s="14">
        <v>58</v>
      </c>
      <c r="E285" s="20">
        <v>58</v>
      </c>
      <c r="F285" s="22">
        <f t="shared" si="31"/>
        <v>6.4967068417043777E-2</v>
      </c>
      <c r="G285" s="20">
        <v>0</v>
      </c>
      <c r="H285" s="48">
        <v>0</v>
      </c>
      <c r="I285" s="20"/>
      <c r="J285" s="8">
        <v>0</v>
      </c>
      <c r="K285" s="18">
        <v>0</v>
      </c>
      <c r="L285" s="44">
        <v>2</v>
      </c>
      <c r="M285" s="63">
        <v>0.05</v>
      </c>
      <c r="N285" s="8">
        <v>0</v>
      </c>
      <c r="O285" s="18">
        <f t="shared" si="32"/>
        <v>0</v>
      </c>
      <c r="P285" s="8"/>
    </row>
    <row r="286" spans="1:16" s="9" customFormat="1" ht="9.9499999999999993" customHeight="1" x14ac:dyDescent="0.3">
      <c r="A286" s="31"/>
      <c r="B286" s="31" t="s">
        <v>270</v>
      </c>
      <c r="C286" s="8">
        <v>114.92</v>
      </c>
      <c r="D286" s="14">
        <v>12</v>
      </c>
      <c r="E286" s="20">
        <v>12</v>
      </c>
      <c r="F286" s="22">
        <f t="shared" si="31"/>
        <v>0.10442046641141664</v>
      </c>
      <c r="G286" s="20">
        <v>0</v>
      </c>
      <c r="H286" s="48">
        <v>0</v>
      </c>
      <c r="I286" s="20"/>
      <c r="J286" s="8">
        <v>0</v>
      </c>
      <c r="K286" s="18">
        <v>0</v>
      </c>
      <c r="L286" s="44">
        <v>0</v>
      </c>
      <c r="M286" s="63">
        <v>0</v>
      </c>
      <c r="N286" s="8">
        <v>0</v>
      </c>
      <c r="O286" s="18">
        <f t="shared" si="32"/>
        <v>0</v>
      </c>
      <c r="P286" s="8"/>
    </row>
    <row r="287" spans="1:16" ht="9.9499999999999993" customHeight="1" x14ac:dyDescent="0.3">
      <c r="A287" s="31">
        <v>3</v>
      </c>
      <c r="B287" s="31" t="s">
        <v>119</v>
      </c>
      <c r="C287" s="8"/>
      <c r="D287" s="14"/>
      <c r="E287" s="20"/>
      <c r="F287" s="22"/>
      <c r="G287" s="20"/>
      <c r="H287" s="48"/>
      <c r="I287" s="20"/>
      <c r="J287" s="8"/>
      <c r="K287" s="18"/>
      <c r="L287" s="44"/>
      <c r="M287" s="63"/>
      <c r="N287" s="8"/>
      <c r="O287" s="18"/>
      <c r="P287" s="8"/>
    </row>
    <row r="288" spans="1:16" s="9" customFormat="1" ht="9.9499999999999993" customHeight="1" x14ac:dyDescent="0.3">
      <c r="A288" s="31"/>
      <c r="B288" s="31" t="s">
        <v>271</v>
      </c>
      <c r="C288" s="8">
        <v>153.78</v>
      </c>
      <c r="D288" s="14">
        <v>42</v>
      </c>
      <c r="E288" s="20">
        <v>42</v>
      </c>
      <c r="F288" s="22">
        <f t="shared" si="31"/>
        <v>0.27311744049941472</v>
      </c>
      <c r="G288" s="20">
        <v>2</v>
      </c>
      <c r="H288" s="48">
        <v>4.7619047619047616E-2</v>
      </c>
      <c r="I288" s="20"/>
      <c r="J288" s="8">
        <v>0</v>
      </c>
      <c r="K288" s="18">
        <f t="shared" ref="K288:K293" si="35">J288/G288</f>
        <v>0</v>
      </c>
      <c r="L288" s="44">
        <v>2</v>
      </c>
      <c r="M288" s="63">
        <v>0.05</v>
      </c>
      <c r="N288" s="8">
        <v>2</v>
      </c>
      <c r="O288" s="18">
        <f t="shared" si="32"/>
        <v>4.7619047619047616E-2</v>
      </c>
      <c r="P288" s="8"/>
    </row>
    <row r="289" spans="1:16" s="9" customFormat="1" ht="9.9499999999999993" customHeight="1" x14ac:dyDescent="0.3">
      <c r="A289" s="31"/>
      <c r="B289" s="31" t="s">
        <v>272</v>
      </c>
      <c r="C289" s="8">
        <v>448.91</v>
      </c>
      <c r="D289" s="14">
        <v>120</v>
      </c>
      <c r="E289" s="20">
        <v>120</v>
      </c>
      <c r="F289" s="22">
        <f t="shared" si="31"/>
        <v>0.26731416096767724</v>
      </c>
      <c r="G289" s="20">
        <v>6</v>
      </c>
      <c r="H289" s="48">
        <v>0.05</v>
      </c>
      <c r="I289" s="20"/>
      <c r="J289" s="8">
        <v>0</v>
      </c>
      <c r="K289" s="18">
        <f t="shared" si="35"/>
        <v>0</v>
      </c>
      <c r="L289" s="44">
        <v>6</v>
      </c>
      <c r="M289" s="63">
        <v>0.05</v>
      </c>
      <c r="N289" s="8">
        <v>6</v>
      </c>
      <c r="O289" s="18">
        <f t="shared" si="32"/>
        <v>0.05</v>
      </c>
      <c r="P289" s="8"/>
    </row>
    <row r="290" spans="1:16" s="9" customFormat="1" ht="9" customHeight="1" x14ac:dyDescent="0.3">
      <c r="A290" s="31"/>
      <c r="B290" s="31" t="s">
        <v>273</v>
      </c>
      <c r="C290" s="8">
        <v>61.92</v>
      </c>
      <c r="D290" s="14">
        <v>22</v>
      </c>
      <c r="E290" s="20">
        <v>22</v>
      </c>
      <c r="F290" s="22">
        <f t="shared" si="31"/>
        <v>0.355297157622739</v>
      </c>
      <c r="G290" s="20">
        <v>1</v>
      </c>
      <c r="H290" s="48">
        <v>4.5454545454545456E-2</v>
      </c>
      <c r="I290" s="20"/>
      <c r="J290" s="8">
        <v>0</v>
      </c>
      <c r="K290" s="18">
        <f t="shared" si="35"/>
        <v>0</v>
      </c>
      <c r="L290" s="44">
        <v>1</v>
      </c>
      <c r="M290" s="63">
        <v>0.05</v>
      </c>
      <c r="N290" s="8">
        <v>1</v>
      </c>
      <c r="O290" s="18">
        <f t="shared" si="32"/>
        <v>4.5454545454545456E-2</v>
      </c>
      <c r="P290" s="8"/>
    </row>
    <row r="291" spans="1:16" s="9" customFormat="1" ht="9.9499999999999993" customHeight="1" x14ac:dyDescent="0.3">
      <c r="A291" s="31"/>
      <c r="B291" s="31" t="s">
        <v>120</v>
      </c>
      <c r="C291" s="8">
        <v>105.49</v>
      </c>
      <c r="D291" s="14">
        <v>29</v>
      </c>
      <c r="E291" s="20">
        <v>29</v>
      </c>
      <c r="F291" s="22">
        <f t="shared" si="31"/>
        <v>0.27490757417764716</v>
      </c>
      <c r="G291" s="20">
        <v>1</v>
      </c>
      <c r="H291" s="48">
        <v>3.4482758620689655E-2</v>
      </c>
      <c r="I291" s="20"/>
      <c r="J291" s="8">
        <v>0</v>
      </c>
      <c r="K291" s="18">
        <f t="shared" si="35"/>
        <v>0</v>
      </c>
      <c r="L291" s="44">
        <v>1</v>
      </c>
      <c r="M291" s="63">
        <v>0.05</v>
      </c>
      <c r="N291" s="8">
        <v>1</v>
      </c>
      <c r="O291" s="18">
        <f t="shared" si="32"/>
        <v>3.4482758620689655E-2</v>
      </c>
      <c r="P291" s="8"/>
    </row>
    <row r="292" spans="1:16" s="9" customFormat="1" ht="9.9499999999999993" customHeight="1" x14ac:dyDescent="0.3">
      <c r="A292" s="31"/>
      <c r="B292" s="31" t="s">
        <v>274</v>
      </c>
      <c r="C292" s="8">
        <v>80.63</v>
      </c>
      <c r="D292" s="14">
        <v>23</v>
      </c>
      <c r="E292" s="20">
        <v>23</v>
      </c>
      <c r="F292" s="22">
        <f t="shared" si="31"/>
        <v>0.28525362768200424</v>
      </c>
      <c r="G292" s="20">
        <v>1</v>
      </c>
      <c r="H292" s="48">
        <v>4.3478260869565216E-2</v>
      </c>
      <c r="I292" s="20"/>
      <c r="J292" s="8">
        <v>0</v>
      </c>
      <c r="K292" s="18">
        <f t="shared" si="35"/>
        <v>0</v>
      </c>
      <c r="L292" s="44">
        <v>1</v>
      </c>
      <c r="M292" s="63">
        <v>0.05</v>
      </c>
      <c r="N292" s="8">
        <v>1</v>
      </c>
      <c r="O292" s="18">
        <f t="shared" si="32"/>
        <v>4.3478260869565216E-2</v>
      </c>
      <c r="P292" s="8"/>
    </row>
    <row r="293" spans="1:16" s="9" customFormat="1" ht="9.9499999999999993" customHeight="1" x14ac:dyDescent="0.3">
      <c r="A293" s="31"/>
      <c r="B293" s="31" t="s">
        <v>275</v>
      </c>
      <c r="C293" s="8">
        <v>131.96</v>
      </c>
      <c r="D293" s="14">
        <v>36</v>
      </c>
      <c r="E293" s="20">
        <v>36</v>
      </c>
      <c r="F293" s="22">
        <f t="shared" si="31"/>
        <v>0.27280994240678991</v>
      </c>
      <c r="G293" s="20">
        <v>1</v>
      </c>
      <c r="H293" s="48">
        <v>2.7777777777777776E-2</v>
      </c>
      <c r="I293" s="20"/>
      <c r="J293" s="8">
        <v>0</v>
      </c>
      <c r="K293" s="18">
        <f t="shared" si="35"/>
        <v>0</v>
      </c>
      <c r="L293" s="44">
        <v>1</v>
      </c>
      <c r="M293" s="63">
        <v>0.05</v>
      </c>
      <c r="N293" s="8">
        <v>1</v>
      </c>
      <c r="O293" s="18">
        <f t="shared" si="32"/>
        <v>2.7777777777777776E-2</v>
      </c>
      <c r="P293" s="8"/>
    </row>
    <row r="294" spans="1:16" s="9" customFormat="1" ht="9.9499999999999993" customHeight="1" x14ac:dyDescent="0.3">
      <c r="A294" s="31">
        <v>4</v>
      </c>
      <c r="B294" s="31" t="s">
        <v>121</v>
      </c>
      <c r="C294" s="8">
        <v>107.4</v>
      </c>
      <c r="D294" s="14">
        <v>45</v>
      </c>
      <c r="E294" s="20">
        <v>45</v>
      </c>
      <c r="F294" s="22">
        <f t="shared" si="31"/>
        <v>0.41899441340782123</v>
      </c>
      <c r="G294" s="20">
        <v>2</v>
      </c>
      <c r="H294" s="48">
        <v>4.4444444444444446E-2</v>
      </c>
      <c r="I294" s="20"/>
      <c r="J294" s="8">
        <v>0</v>
      </c>
      <c r="K294" s="18">
        <v>0</v>
      </c>
      <c r="L294" s="44">
        <v>2</v>
      </c>
      <c r="M294" s="63">
        <v>0.05</v>
      </c>
      <c r="N294" s="8">
        <v>2</v>
      </c>
      <c r="O294" s="18">
        <f t="shared" si="32"/>
        <v>4.4444444444444446E-2</v>
      </c>
      <c r="P294" s="8"/>
    </row>
    <row r="295" spans="1:16" s="9" customFormat="1" ht="9.9499999999999993" customHeight="1" x14ac:dyDescent="0.3">
      <c r="A295" s="31">
        <v>5</v>
      </c>
      <c r="B295" s="31" t="s">
        <v>122</v>
      </c>
      <c r="C295" s="8"/>
      <c r="D295" s="14"/>
      <c r="E295" s="20"/>
      <c r="F295" s="22"/>
      <c r="G295" s="20"/>
      <c r="H295" s="48"/>
      <c r="I295" s="20"/>
      <c r="J295" s="8"/>
      <c r="K295" s="18"/>
      <c r="L295" s="44"/>
      <c r="M295" s="63"/>
      <c r="N295" s="8"/>
      <c r="O295" s="18"/>
      <c r="P295" s="8"/>
    </row>
    <row r="296" spans="1:16" s="9" customFormat="1" ht="9.9499999999999993" customHeight="1" x14ac:dyDescent="0.3">
      <c r="A296" s="31"/>
      <c r="B296" s="31" t="s">
        <v>276</v>
      </c>
      <c r="C296" s="8">
        <v>95.96</v>
      </c>
      <c r="D296" s="14">
        <v>9</v>
      </c>
      <c r="E296" s="20">
        <v>9</v>
      </c>
      <c r="F296" s="22">
        <f t="shared" si="31"/>
        <v>9.3789078782826177E-2</v>
      </c>
      <c r="G296" s="20">
        <v>0</v>
      </c>
      <c r="H296" s="48">
        <v>0</v>
      </c>
      <c r="I296" s="20"/>
      <c r="J296" s="8">
        <v>0</v>
      </c>
      <c r="K296" s="18">
        <v>0</v>
      </c>
      <c r="L296" s="44">
        <v>0</v>
      </c>
      <c r="M296" s="63">
        <v>0</v>
      </c>
      <c r="N296" s="8">
        <v>0</v>
      </c>
      <c r="O296" s="18">
        <f t="shared" si="32"/>
        <v>0</v>
      </c>
      <c r="P296" s="8"/>
    </row>
    <row r="297" spans="1:16" s="9" customFormat="1" ht="9.9499999999999993" customHeight="1" x14ac:dyDescent="0.3">
      <c r="A297" s="31"/>
      <c r="B297" s="31" t="s">
        <v>277</v>
      </c>
      <c r="C297" s="8">
        <v>66.3</v>
      </c>
      <c r="D297" s="14">
        <v>0</v>
      </c>
      <c r="E297" s="20">
        <v>0</v>
      </c>
      <c r="F297" s="22">
        <f t="shared" si="31"/>
        <v>0</v>
      </c>
      <c r="G297" s="20">
        <v>0</v>
      </c>
      <c r="H297" s="48">
        <v>0</v>
      </c>
      <c r="I297" s="20"/>
      <c r="J297" s="8">
        <v>0</v>
      </c>
      <c r="K297" s="18">
        <v>0</v>
      </c>
      <c r="L297" s="44">
        <v>0</v>
      </c>
      <c r="M297" s="63">
        <v>0</v>
      </c>
      <c r="N297" s="8">
        <v>0</v>
      </c>
      <c r="O297" s="18">
        <v>0</v>
      </c>
      <c r="P297" s="8"/>
    </row>
    <row r="298" spans="1:16" s="9" customFormat="1" ht="9.9499999999999993" customHeight="1" x14ac:dyDescent="0.3">
      <c r="A298" s="31">
        <v>6</v>
      </c>
      <c r="B298" s="31" t="s">
        <v>123</v>
      </c>
      <c r="C298" s="8">
        <v>22.56</v>
      </c>
      <c r="D298" s="14">
        <v>7</v>
      </c>
      <c r="E298" s="20">
        <v>7</v>
      </c>
      <c r="F298" s="22">
        <f t="shared" si="31"/>
        <v>0.31028368794326244</v>
      </c>
      <c r="G298" s="20">
        <v>0</v>
      </c>
      <c r="H298" s="48">
        <v>0</v>
      </c>
      <c r="I298" s="20"/>
      <c r="J298" s="8">
        <v>0</v>
      </c>
      <c r="K298" s="18">
        <v>0</v>
      </c>
      <c r="L298" s="44">
        <v>0</v>
      </c>
      <c r="M298" s="63">
        <v>0</v>
      </c>
      <c r="N298" s="8">
        <v>0</v>
      </c>
      <c r="O298" s="18">
        <f t="shared" si="32"/>
        <v>0</v>
      </c>
      <c r="P298" s="8"/>
    </row>
    <row r="299" spans="1:16" s="9" customFormat="1" ht="9.9499999999999993" customHeight="1" x14ac:dyDescent="0.3">
      <c r="A299" s="31">
        <v>7</v>
      </c>
      <c r="B299" s="31" t="s">
        <v>124</v>
      </c>
      <c r="C299" s="8">
        <v>127.71</v>
      </c>
      <c r="D299" s="14">
        <v>7</v>
      </c>
      <c r="E299" s="20">
        <v>7</v>
      </c>
      <c r="F299" s="22">
        <f t="shared" si="31"/>
        <v>5.4811682718659466E-2</v>
      </c>
      <c r="G299" s="20">
        <v>0</v>
      </c>
      <c r="H299" s="48">
        <v>0</v>
      </c>
      <c r="I299" s="20"/>
      <c r="J299" s="8">
        <v>0</v>
      </c>
      <c r="K299" s="18">
        <v>0</v>
      </c>
      <c r="L299" s="44">
        <v>0</v>
      </c>
      <c r="M299" s="63">
        <v>0</v>
      </c>
      <c r="N299" s="8">
        <v>0</v>
      </c>
      <c r="O299" s="18">
        <f t="shared" si="32"/>
        <v>0</v>
      </c>
      <c r="P299" s="8"/>
    </row>
    <row r="300" spans="1:16" ht="9.9499999999999993" customHeight="1" x14ac:dyDescent="0.3">
      <c r="A300" s="31">
        <v>8</v>
      </c>
      <c r="B300" s="31" t="s">
        <v>125</v>
      </c>
      <c r="C300" s="8"/>
      <c r="D300" s="23"/>
      <c r="E300" s="20"/>
      <c r="F300" s="22"/>
      <c r="G300" s="20"/>
      <c r="H300" s="48"/>
      <c r="I300" s="20"/>
      <c r="J300" s="8"/>
      <c r="K300" s="18"/>
      <c r="L300" s="44"/>
      <c r="M300" s="63"/>
      <c r="N300" s="8"/>
      <c r="O300" s="18"/>
      <c r="P300" s="8"/>
    </row>
    <row r="301" spans="1:16" s="9" customFormat="1" ht="9.9499999999999993" customHeight="1" x14ac:dyDescent="0.3">
      <c r="A301" s="31"/>
      <c r="B301" s="31" t="s">
        <v>278</v>
      </c>
      <c r="C301" s="8">
        <v>94.48</v>
      </c>
      <c r="D301" s="14">
        <v>0</v>
      </c>
      <c r="E301" s="20">
        <v>0</v>
      </c>
      <c r="F301" s="22">
        <f t="shared" si="31"/>
        <v>0</v>
      </c>
      <c r="G301" s="20">
        <v>0</v>
      </c>
      <c r="H301" s="48">
        <v>0</v>
      </c>
      <c r="I301" s="20"/>
      <c r="J301" s="8">
        <v>0</v>
      </c>
      <c r="K301" s="18">
        <v>0</v>
      </c>
      <c r="L301" s="44">
        <v>0</v>
      </c>
      <c r="M301" s="63">
        <v>0</v>
      </c>
      <c r="N301" s="8">
        <v>0</v>
      </c>
      <c r="O301" s="18">
        <v>0</v>
      </c>
      <c r="P301" s="8"/>
    </row>
    <row r="302" spans="1:16" s="9" customFormat="1" ht="9.9499999999999993" customHeight="1" x14ac:dyDescent="0.3">
      <c r="A302" s="31"/>
      <c r="B302" s="31" t="s">
        <v>279</v>
      </c>
      <c r="C302" s="8">
        <v>101.92</v>
      </c>
      <c r="D302" s="5">
        <v>0</v>
      </c>
      <c r="E302" s="20">
        <v>0</v>
      </c>
      <c r="F302" s="22">
        <f t="shared" si="31"/>
        <v>0</v>
      </c>
      <c r="G302" s="20">
        <v>0</v>
      </c>
      <c r="H302" s="48">
        <v>0</v>
      </c>
      <c r="I302" s="20"/>
      <c r="J302" s="8">
        <v>0</v>
      </c>
      <c r="K302" s="18">
        <v>0</v>
      </c>
      <c r="L302" s="44">
        <v>0</v>
      </c>
      <c r="M302" s="63">
        <v>0</v>
      </c>
      <c r="N302" s="8">
        <v>0</v>
      </c>
      <c r="O302" s="18">
        <v>0</v>
      </c>
      <c r="P302" s="8"/>
    </row>
    <row r="303" spans="1:16" ht="9.9499999999999993" customHeight="1" x14ac:dyDescent="0.3">
      <c r="A303" s="31">
        <v>9</v>
      </c>
      <c r="B303" s="31" t="s">
        <v>327</v>
      </c>
      <c r="C303" s="8">
        <v>265.70999999999998</v>
      </c>
      <c r="D303" s="14">
        <v>100</v>
      </c>
      <c r="E303" s="20">
        <v>100</v>
      </c>
      <c r="F303" s="22">
        <f t="shared" si="31"/>
        <v>0.37635015618531487</v>
      </c>
      <c r="G303" s="20">
        <v>5</v>
      </c>
      <c r="H303" s="48">
        <v>0.05</v>
      </c>
      <c r="I303" s="20"/>
      <c r="J303" s="8">
        <v>0</v>
      </c>
      <c r="K303" s="18">
        <v>0</v>
      </c>
      <c r="L303" s="44">
        <v>5</v>
      </c>
      <c r="M303" s="63">
        <v>0.05</v>
      </c>
      <c r="N303" s="8">
        <v>5</v>
      </c>
      <c r="O303" s="18">
        <f t="shared" si="32"/>
        <v>0.05</v>
      </c>
      <c r="P303" s="8"/>
    </row>
    <row r="304" spans="1:16" ht="9.9499999999999993" customHeight="1" x14ac:dyDescent="0.3">
      <c r="A304" s="31">
        <v>10</v>
      </c>
      <c r="B304" s="31" t="s">
        <v>328</v>
      </c>
      <c r="C304" s="8">
        <v>1480.91</v>
      </c>
      <c r="D304" s="14">
        <v>250</v>
      </c>
      <c r="E304" s="20">
        <v>250</v>
      </c>
      <c r="F304" s="22">
        <f t="shared" si="31"/>
        <v>0.16881512043270691</v>
      </c>
      <c r="G304" s="20">
        <v>12</v>
      </c>
      <c r="H304" s="48">
        <v>4.8000000000000001E-2</v>
      </c>
      <c r="I304" s="20"/>
      <c r="J304" s="8">
        <v>0</v>
      </c>
      <c r="K304" s="18">
        <v>0</v>
      </c>
      <c r="L304" s="44">
        <v>12</v>
      </c>
      <c r="M304" s="63">
        <v>0.05</v>
      </c>
      <c r="N304" s="8">
        <v>12</v>
      </c>
      <c r="O304" s="18">
        <f t="shared" si="32"/>
        <v>4.8000000000000001E-2</v>
      </c>
      <c r="P304" s="8"/>
    </row>
    <row r="305" spans="1:16" ht="9.9499999999999993" customHeight="1" x14ac:dyDescent="0.3">
      <c r="A305" s="31">
        <v>11</v>
      </c>
      <c r="B305" s="31" t="s">
        <v>329</v>
      </c>
      <c r="C305" s="8">
        <v>966.35</v>
      </c>
      <c r="D305" s="14">
        <v>200</v>
      </c>
      <c r="E305" s="20">
        <v>200</v>
      </c>
      <c r="F305" s="22">
        <f t="shared" si="31"/>
        <v>0.2069643503906452</v>
      </c>
      <c r="G305" s="20">
        <v>10</v>
      </c>
      <c r="H305" s="48">
        <v>0.05</v>
      </c>
      <c r="I305" s="20"/>
      <c r="J305" s="8">
        <v>0</v>
      </c>
      <c r="K305" s="18">
        <v>0</v>
      </c>
      <c r="L305" s="44">
        <v>10</v>
      </c>
      <c r="M305" s="63">
        <v>0.05</v>
      </c>
      <c r="N305" s="8">
        <v>10</v>
      </c>
      <c r="O305" s="18">
        <f t="shared" si="32"/>
        <v>0.05</v>
      </c>
      <c r="P305" s="8"/>
    </row>
    <row r="306" spans="1:16" ht="9.9499999999999993" customHeight="1" x14ac:dyDescent="0.3">
      <c r="A306" s="58">
        <v>12</v>
      </c>
      <c r="B306" s="58" t="s">
        <v>330</v>
      </c>
      <c r="C306" s="8">
        <v>71.87</v>
      </c>
      <c r="D306" s="14">
        <v>0</v>
      </c>
      <c r="E306" s="20">
        <v>0</v>
      </c>
      <c r="F306" s="22">
        <v>0</v>
      </c>
      <c r="G306" s="20">
        <v>0</v>
      </c>
      <c r="H306" s="48">
        <v>0</v>
      </c>
      <c r="I306" s="20"/>
      <c r="J306" s="8">
        <v>0</v>
      </c>
      <c r="K306" s="18">
        <v>0</v>
      </c>
      <c r="L306" s="44">
        <v>0</v>
      </c>
      <c r="M306" s="63">
        <v>0</v>
      </c>
      <c r="N306" s="8">
        <v>0</v>
      </c>
      <c r="O306" s="18">
        <v>0</v>
      </c>
      <c r="P306" s="8"/>
    </row>
    <row r="307" spans="1:16" ht="9.9499999999999993" customHeight="1" x14ac:dyDescent="0.3">
      <c r="A307" s="58">
        <v>13</v>
      </c>
      <c r="B307" s="58" t="s">
        <v>331</v>
      </c>
      <c r="C307" s="8">
        <v>52.37</v>
      </c>
      <c r="D307" s="14">
        <v>0</v>
      </c>
      <c r="E307" s="20">
        <v>0</v>
      </c>
      <c r="F307" s="22">
        <v>0</v>
      </c>
      <c r="G307" s="20">
        <v>0</v>
      </c>
      <c r="H307" s="48">
        <v>0</v>
      </c>
      <c r="I307" s="20"/>
      <c r="J307" s="8">
        <v>0</v>
      </c>
      <c r="K307" s="18">
        <v>0</v>
      </c>
      <c r="L307" s="44">
        <v>1</v>
      </c>
      <c r="M307" s="63">
        <v>0</v>
      </c>
      <c r="N307" s="8">
        <v>0</v>
      </c>
      <c r="O307" s="18">
        <v>0</v>
      </c>
      <c r="P307" s="8"/>
    </row>
    <row r="308" spans="1:16" ht="9.9499999999999993" customHeight="1" x14ac:dyDescent="0.3">
      <c r="A308" s="58">
        <v>14</v>
      </c>
      <c r="B308" s="58" t="s">
        <v>332</v>
      </c>
      <c r="C308" s="8">
        <v>69.87</v>
      </c>
      <c r="D308" s="14">
        <v>0</v>
      </c>
      <c r="E308" s="20">
        <v>0</v>
      </c>
      <c r="F308" s="22">
        <v>0</v>
      </c>
      <c r="G308" s="20">
        <v>0</v>
      </c>
      <c r="H308" s="48">
        <v>0</v>
      </c>
      <c r="I308" s="20"/>
      <c r="J308" s="8">
        <v>0</v>
      </c>
      <c r="K308" s="18">
        <v>0</v>
      </c>
      <c r="L308" s="44">
        <v>2</v>
      </c>
      <c r="M308" s="63">
        <v>0</v>
      </c>
      <c r="N308" s="8">
        <v>0</v>
      </c>
      <c r="O308" s="18">
        <v>0</v>
      </c>
      <c r="P308" s="8"/>
    </row>
    <row r="309" spans="1:16" ht="9.9499999999999993" customHeight="1" x14ac:dyDescent="0.3">
      <c r="A309" s="69">
        <v>15</v>
      </c>
      <c r="B309" s="69" t="s">
        <v>333</v>
      </c>
      <c r="C309" s="8">
        <v>123.76</v>
      </c>
      <c r="D309" s="14">
        <v>0</v>
      </c>
      <c r="E309" s="20">
        <v>0</v>
      </c>
      <c r="F309" s="22">
        <v>0</v>
      </c>
      <c r="G309" s="20">
        <v>0</v>
      </c>
      <c r="H309" s="48">
        <v>0</v>
      </c>
      <c r="I309" s="20"/>
      <c r="J309" s="8">
        <v>0</v>
      </c>
      <c r="K309" s="18">
        <v>0</v>
      </c>
      <c r="L309" s="44">
        <v>3</v>
      </c>
      <c r="M309" s="63">
        <v>0</v>
      </c>
      <c r="N309" s="8">
        <v>0</v>
      </c>
      <c r="O309" s="18">
        <v>0</v>
      </c>
      <c r="P309" s="8"/>
    </row>
    <row r="310" spans="1:16" ht="9.9499999999999993" customHeight="1" x14ac:dyDescent="0.3">
      <c r="A310" s="69">
        <v>16</v>
      </c>
      <c r="B310" s="69" t="s">
        <v>334</v>
      </c>
      <c r="C310" s="8">
        <v>1012.35</v>
      </c>
      <c r="D310" s="14">
        <v>0</v>
      </c>
      <c r="E310" s="20">
        <v>0</v>
      </c>
      <c r="F310" s="22">
        <v>0</v>
      </c>
      <c r="G310" s="20">
        <v>0</v>
      </c>
      <c r="H310" s="48">
        <v>0</v>
      </c>
      <c r="I310" s="20"/>
      <c r="J310" s="8">
        <v>0</v>
      </c>
      <c r="K310" s="18">
        <v>0</v>
      </c>
      <c r="L310" s="44">
        <v>4</v>
      </c>
      <c r="M310" s="63">
        <v>0</v>
      </c>
      <c r="N310" s="8">
        <v>0</v>
      </c>
      <c r="O310" s="18">
        <v>0</v>
      </c>
      <c r="P310" s="8"/>
    </row>
    <row r="311" spans="1:16" ht="48" customHeight="1" x14ac:dyDescent="0.3">
      <c r="A311" s="31">
        <v>17</v>
      </c>
      <c r="B311" s="31" t="s">
        <v>157</v>
      </c>
      <c r="C311" s="8"/>
      <c r="D311" s="14"/>
      <c r="E311" s="20"/>
      <c r="F311" s="22"/>
      <c r="G311" s="20"/>
      <c r="H311" s="48"/>
      <c r="I311" s="20"/>
      <c r="J311" s="8"/>
      <c r="K311" s="18"/>
      <c r="L311" s="44"/>
      <c r="M311" s="63"/>
      <c r="N311" s="8"/>
      <c r="O311" s="18"/>
      <c r="P311" s="8"/>
    </row>
    <row r="312" spans="1:16" s="26" customFormat="1" ht="9.9499999999999993" customHeight="1" x14ac:dyDescent="0.3">
      <c r="A312" s="83" t="s">
        <v>126</v>
      </c>
      <c r="B312" s="83"/>
      <c r="C312" s="19">
        <f>SUM(C308,C307,C306,C305,C304,C303,C302,C301,C299,C298,C297,C296,C295,C294,C293,C292,C291,C290,C289,C288,C286,C285,C284,C283,C282,C281,C279,C278,C277)</f>
        <v>7861.4400000000005</v>
      </c>
      <c r="D312" s="39">
        <v>1067</v>
      </c>
      <c r="E312" s="39">
        <f>SUM(E277:E311)</f>
        <v>1067</v>
      </c>
      <c r="F312" s="25">
        <f t="shared" si="31"/>
        <v>0.13572577034232913</v>
      </c>
      <c r="G312" s="39">
        <v>41</v>
      </c>
      <c r="H312" s="55">
        <v>3.8425492033739454E-2</v>
      </c>
      <c r="I312" s="39">
        <v>0</v>
      </c>
      <c r="J312" s="39">
        <f>SUM(J277:J311)</f>
        <v>0</v>
      </c>
      <c r="K312" s="56">
        <f t="shared" ref="K312" si="36">J312/G312</f>
        <v>0</v>
      </c>
      <c r="L312" s="39">
        <f>SUM(L277:L311)</f>
        <v>56</v>
      </c>
      <c r="M312" s="64">
        <f>L312/E312</f>
        <v>5.248359887535145E-2</v>
      </c>
      <c r="N312" s="39">
        <f>SUM(N277:N311)</f>
        <v>41</v>
      </c>
      <c r="O312" s="56">
        <f t="shared" ref="O312" si="37">N312/E312</f>
        <v>3.8425492033739454E-2</v>
      </c>
      <c r="P312" s="39">
        <f>SUM(P277:P311)</f>
        <v>0</v>
      </c>
    </row>
    <row r="313" spans="1:16" ht="24.75" customHeight="1" x14ac:dyDescent="0.3">
      <c r="A313" s="87" t="s">
        <v>340</v>
      </c>
      <c r="B313" s="87"/>
      <c r="C313" s="8"/>
      <c r="D313" s="14"/>
      <c r="E313" s="20"/>
      <c r="F313" s="22"/>
      <c r="G313" s="20"/>
      <c r="H313" s="48"/>
      <c r="I313" s="20"/>
      <c r="J313" s="8"/>
      <c r="K313" s="18"/>
      <c r="L313" s="44"/>
      <c r="M313" s="63"/>
      <c r="N313" s="8"/>
      <c r="O313" s="18"/>
      <c r="P313" s="8"/>
    </row>
    <row r="314" spans="1:16" ht="10.5" customHeight="1" x14ac:dyDescent="0.3">
      <c r="A314" s="31">
        <v>1</v>
      </c>
      <c r="B314" s="31" t="s">
        <v>127</v>
      </c>
      <c r="C314" s="8"/>
      <c r="D314" s="14"/>
      <c r="E314" s="20"/>
      <c r="F314" s="22"/>
      <c r="G314" s="20"/>
      <c r="H314" s="48"/>
      <c r="I314" s="20"/>
      <c r="J314" s="8"/>
      <c r="K314" s="18"/>
      <c r="L314" s="44"/>
      <c r="M314" s="63"/>
      <c r="N314" s="8"/>
      <c r="O314" s="18"/>
      <c r="P314" s="8"/>
    </row>
    <row r="315" spans="1:16" s="9" customFormat="1" ht="9.9499999999999993" customHeight="1" x14ac:dyDescent="0.3">
      <c r="A315" s="31"/>
      <c r="B315" s="31" t="s">
        <v>280</v>
      </c>
      <c r="C315" s="8">
        <v>275.3</v>
      </c>
      <c r="D315" s="14">
        <v>100</v>
      </c>
      <c r="E315" s="20">
        <v>100</v>
      </c>
      <c r="F315" s="22">
        <f t="shared" si="31"/>
        <v>0.36324010170722848</v>
      </c>
      <c r="G315" s="20">
        <v>5</v>
      </c>
      <c r="H315" s="48">
        <v>0.05</v>
      </c>
      <c r="I315" s="20"/>
      <c r="J315" s="8">
        <v>1</v>
      </c>
      <c r="K315" s="18">
        <f t="shared" ref="K315:K316" si="38">J315/G315</f>
        <v>0.2</v>
      </c>
      <c r="L315" s="44">
        <v>5</v>
      </c>
      <c r="M315" s="63">
        <v>0.05</v>
      </c>
      <c r="N315" s="8">
        <v>5</v>
      </c>
      <c r="O315" s="18">
        <f t="shared" si="32"/>
        <v>0.05</v>
      </c>
      <c r="P315" s="8"/>
    </row>
    <row r="316" spans="1:16" s="9" customFormat="1" ht="9.9499999999999993" customHeight="1" x14ac:dyDescent="0.3">
      <c r="A316" s="40"/>
      <c r="B316" s="40" t="s">
        <v>230</v>
      </c>
      <c r="C316" s="8">
        <v>794.7</v>
      </c>
      <c r="D316" s="14">
        <v>250</v>
      </c>
      <c r="E316" s="20">
        <v>250</v>
      </c>
      <c r="F316" s="22">
        <v>0.31458411979363282</v>
      </c>
      <c r="G316" s="20">
        <v>12</v>
      </c>
      <c r="H316" s="48">
        <v>4.8000000000000001E-2</v>
      </c>
      <c r="I316" s="20"/>
      <c r="J316" s="8">
        <v>3</v>
      </c>
      <c r="K316" s="18">
        <f t="shared" si="38"/>
        <v>0.25</v>
      </c>
      <c r="L316" s="44">
        <v>12</v>
      </c>
      <c r="M316" s="63">
        <v>0.05</v>
      </c>
      <c r="N316" s="8">
        <v>12</v>
      </c>
      <c r="O316" s="18">
        <f t="shared" si="32"/>
        <v>4.8000000000000001E-2</v>
      </c>
      <c r="P316" s="8"/>
    </row>
    <row r="317" spans="1:16" ht="9.9499999999999993" customHeight="1" x14ac:dyDescent="0.3">
      <c r="A317" s="31">
        <v>2</v>
      </c>
      <c r="B317" s="31" t="s">
        <v>128</v>
      </c>
      <c r="C317" s="8"/>
      <c r="D317" s="14"/>
      <c r="E317" s="20"/>
      <c r="F317" s="22"/>
      <c r="G317" s="20"/>
      <c r="H317" s="48"/>
      <c r="I317" s="20"/>
      <c r="J317" s="8"/>
      <c r="K317" s="18"/>
      <c r="L317" s="44"/>
      <c r="M317" s="63"/>
      <c r="N317" s="8"/>
      <c r="O317" s="18"/>
      <c r="P317" s="8"/>
    </row>
    <row r="318" spans="1:16" s="9" customFormat="1" ht="9.9499999999999993" customHeight="1" x14ac:dyDescent="0.3">
      <c r="A318" s="31"/>
      <c r="B318" s="31" t="s">
        <v>281</v>
      </c>
      <c r="C318" s="8">
        <v>36.26</v>
      </c>
      <c r="D318" s="14">
        <v>0</v>
      </c>
      <c r="E318" s="20">
        <v>0</v>
      </c>
      <c r="F318" s="22">
        <f t="shared" si="31"/>
        <v>0</v>
      </c>
      <c r="G318" s="20">
        <v>0</v>
      </c>
      <c r="H318" s="48">
        <v>0</v>
      </c>
      <c r="I318" s="20"/>
      <c r="J318" s="8">
        <v>0</v>
      </c>
      <c r="K318" s="18">
        <v>0</v>
      </c>
      <c r="L318" s="44">
        <v>0</v>
      </c>
      <c r="M318" s="63">
        <v>0</v>
      </c>
      <c r="N318" s="8">
        <v>0</v>
      </c>
      <c r="O318" s="18">
        <v>0</v>
      </c>
      <c r="P318" s="8"/>
    </row>
    <row r="319" spans="1:16" s="9" customFormat="1" ht="9.9499999999999993" customHeight="1" x14ac:dyDescent="0.3">
      <c r="A319" s="31"/>
      <c r="B319" s="31" t="s">
        <v>282</v>
      </c>
      <c r="C319" s="8">
        <v>39.700000000000003</v>
      </c>
      <c r="D319" s="14">
        <v>0</v>
      </c>
      <c r="E319" s="20">
        <v>0</v>
      </c>
      <c r="F319" s="22">
        <f t="shared" si="31"/>
        <v>0</v>
      </c>
      <c r="G319" s="20">
        <v>0</v>
      </c>
      <c r="H319" s="48">
        <v>0</v>
      </c>
      <c r="I319" s="20"/>
      <c r="J319" s="8">
        <v>0</v>
      </c>
      <c r="K319" s="18">
        <v>0</v>
      </c>
      <c r="L319" s="44">
        <v>0</v>
      </c>
      <c r="M319" s="63">
        <v>0</v>
      </c>
      <c r="N319" s="8">
        <v>0</v>
      </c>
      <c r="O319" s="18">
        <v>0</v>
      </c>
      <c r="P319" s="8"/>
    </row>
    <row r="320" spans="1:16" s="9" customFormat="1" ht="9.9499999999999993" customHeight="1" x14ac:dyDescent="0.3">
      <c r="A320" s="31"/>
      <c r="B320" s="31" t="s">
        <v>283</v>
      </c>
      <c r="C320" s="8">
        <v>33.53</v>
      </c>
      <c r="D320" s="14">
        <v>0</v>
      </c>
      <c r="E320" s="20">
        <v>0</v>
      </c>
      <c r="F320" s="22">
        <f t="shared" si="31"/>
        <v>0</v>
      </c>
      <c r="G320" s="20">
        <v>0</v>
      </c>
      <c r="H320" s="48">
        <v>0</v>
      </c>
      <c r="I320" s="20"/>
      <c r="J320" s="8">
        <v>0</v>
      </c>
      <c r="K320" s="18">
        <v>0</v>
      </c>
      <c r="L320" s="44">
        <v>0</v>
      </c>
      <c r="M320" s="63">
        <v>0</v>
      </c>
      <c r="N320" s="8">
        <v>0</v>
      </c>
      <c r="O320" s="18">
        <v>0</v>
      </c>
      <c r="P320" s="8"/>
    </row>
    <row r="321" spans="1:16" s="9" customFormat="1" ht="9.9499999999999993" customHeight="1" x14ac:dyDescent="0.3">
      <c r="A321" s="31"/>
      <c r="B321" s="31" t="s">
        <v>284</v>
      </c>
      <c r="C321" s="8">
        <v>46.23</v>
      </c>
      <c r="D321" s="14">
        <v>0</v>
      </c>
      <c r="E321" s="20">
        <v>0</v>
      </c>
      <c r="F321" s="22">
        <f t="shared" si="31"/>
        <v>0</v>
      </c>
      <c r="G321" s="20">
        <v>0</v>
      </c>
      <c r="H321" s="48">
        <v>0</v>
      </c>
      <c r="I321" s="20"/>
      <c r="J321" s="8">
        <v>0</v>
      </c>
      <c r="K321" s="18">
        <v>0</v>
      </c>
      <c r="L321" s="44">
        <v>0</v>
      </c>
      <c r="M321" s="63">
        <v>0</v>
      </c>
      <c r="N321" s="8">
        <v>0</v>
      </c>
      <c r="O321" s="18">
        <v>0</v>
      </c>
      <c r="P321" s="8"/>
    </row>
    <row r="322" spans="1:16" s="9" customFormat="1" ht="9.9499999999999993" customHeight="1" x14ac:dyDescent="0.3">
      <c r="A322" s="31">
        <v>3</v>
      </c>
      <c r="B322" s="31" t="s">
        <v>129</v>
      </c>
      <c r="C322" s="8">
        <v>373.99</v>
      </c>
      <c r="D322" s="14">
        <v>35</v>
      </c>
      <c r="E322" s="20">
        <v>35</v>
      </c>
      <c r="F322" s="22">
        <f t="shared" si="31"/>
        <v>9.3585389983689399E-2</v>
      </c>
      <c r="G322" s="20">
        <v>0</v>
      </c>
      <c r="H322" s="48">
        <v>0</v>
      </c>
      <c r="I322" s="20"/>
      <c r="J322" s="8">
        <v>0</v>
      </c>
      <c r="K322" s="18">
        <v>0</v>
      </c>
      <c r="L322" s="44">
        <v>1</v>
      </c>
      <c r="M322" s="63">
        <v>0.05</v>
      </c>
      <c r="N322" s="8">
        <v>0</v>
      </c>
      <c r="O322" s="18">
        <f t="shared" si="32"/>
        <v>0</v>
      </c>
      <c r="P322" s="8"/>
    </row>
    <row r="323" spans="1:16" ht="9.9499999999999993" customHeight="1" x14ac:dyDescent="0.3">
      <c r="A323" s="31">
        <v>4</v>
      </c>
      <c r="B323" s="31" t="s">
        <v>130</v>
      </c>
      <c r="C323" s="8"/>
      <c r="D323" s="14"/>
      <c r="E323" s="20"/>
      <c r="F323" s="22"/>
      <c r="G323" s="20"/>
      <c r="H323" s="48"/>
      <c r="I323" s="20"/>
      <c r="J323" s="8"/>
      <c r="K323" s="18"/>
      <c r="L323" s="44"/>
      <c r="M323" s="63"/>
      <c r="N323" s="8">
        <v>0</v>
      </c>
      <c r="O323" s="18"/>
      <c r="P323" s="8"/>
    </row>
    <row r="324" spans="1:16" s="9" customFormat="1" ht="9.9499999999999993" customHeight="1" x14ac:dyDescent="0.3">
      <c r="A324" s="31"/>
      <c r="B324" s="31" t="s">
        <v>285</v>
      </c>
      <c r="C324" s="8">
        <v>385.8</v>
      </c>
      <c r="D324" s="14">
        <v>680</v>
      </c>
      <c r="E324" s="20">
        <v>680</v>
      </c>
      <c r="F324" s="22">
        <f t="shared" si="31"/>
        <v>1.7625712804561948</v>
      </c>
      <c r="G324" s="20">
        <v>0</v>
      </c>
      <c r="H324" s="48">
        <v>0</v>
      </c>
      <c r="I324" s="20"/>
      <c r="J324" s="8">
        <v>0</v>
      </c>
      <c r="K324" s="18">
        <v>0</v>
      </c>
      <c r="L324" s="44">
        <v>34</v>
      </c>
      <c r="M324" s="63">
        <v>0.05</v>
      </c>
      <c r="N324" s="8">
        <v>0</v>
      </c>
      <c r="O324" s="18">
        <f t="shared" si="32"/>
        <v>0</v>
      </c>
      <c r="P324" s="8"/>
    </row>
    <row r="325" spans="1:16" s="9" customFormat="1" ht="9.9499999999999993" customHeight="1" x14ac:dyDescent="0.3">
      <c r="A325" s="31">
        <v>5</v>
      </c>
      <c r="B325" s="31" t="s">
        <v>131</v>
      </c>
      <c r="C325" s="8">
        <v>119.27</v>
      </c>
      <c r="D325" s="14">
        <v>25</v>
      </c>
      <c r="E325" s="20">
        <v>25</v>
      </c>
      <c r="F325" s="22">
        <f t="shared" si="31"/>
        <v>0.20960845141276097</v>
      </c>
      <c r="G325" s="20">
        <v>0</v>
      </c>
      <c r="H325" s="48">
        <v>0</v>
      </c>
      <c r="I325" s="20"/>
      <c r="J325" s="8">
        <v>0</v>
      </c>
      <c r="K325" s="18">
        <v>0</v>
      </c>
      <c r="L325" s="44">
        <v>1</v>
      </c>
      <c r="M325" s="63">
        <v>0.05</v>
      </c>
      <c r="N325" s="8">
        <v>0</v>
      </c>
      <c r="O325" s="18">
        <f t="shared" si="32"/>
        <v>0</v>
      </c>
      <c r="P325" s="8"/>
    </row>
    <row r="326" spans="1:16" ht="9.9499999999999993" customHeight="1" x14ac:dyDescent="0.3">
      <c r="A326" s="31">
        <v>6</v>
      </c>
      <c r="B326" s="31" t="s">
        <v>132</v>
      </c>
      <c r="C326" s="8"/>
      <c r="D326" s="14"/>
      <c r="E326" s="20"/>
      <c r="F326" s="22"/>
      <c r="G326" s="20"/>
      <c r="H326" s="48"/>
      <c r="I326" s="20"/>
      <c r="J326" s="8"/>
      <c r="K326" s="18"/>
      <c r="L326" s="44"/>
      <c r="M326" s="63"/>
      <c r="N326" s="8"/>
      <c r="O326" s="18"/>
      <c r="P326" s="8"/>
    </row>
    <row r="327" spans="1:16" s="9" customFormat="1" ht="9.9499999999999993" customHeight="1" x14ac:dyDescent="0.3">
      <c r="A327" s="31"/>
      <c r="B327" s="31" t="s">
        <v>286</v>
      </c>
      <c r="C327" s="8">
        <v>105.37</v>
      </c>
      <c r="D327" s="21">
        <v>28</v>
      </c>
      <c r="E327" s="20">
        <v>28</v>
      </c>
      <c r="F327" s="22">
        <f t="shared" si="31"/>
        <v>0.2657302837619816</v>
      </c>
      <c r="G327" s="20">
        <v>0</v>
      </c>
      <c r="H327" s="48">
        <v>0</v>
      </c>
      <c r="I327" s="20"/>
      <c r="J327" s="8">
        <v>0</v>
      </c>
      <c r="K327" s="18">
        <v>0</v>
      </c>
      <c r="L327" s="44">
        <v>1</v>
      </c>
      <c r="M327" s="63">
        <v>0.05</v>
      </c>
      <c r="N327" s="8">
        <v>0</v>
      </c>
      <c r="O327" s="18">
        <f t="shared" si="32"/>
        <v>0</v>
      </c>
      <c r="P327" s="8"/>
    </row>
    <row r="328" spans="1:16" s="9" customFormat="1" ht="9.9499999999999993" customHeight="1" x14ac:dyDescent="0.3">
      <c r="A328" s="31"/>
      <c r="B328" s="31" t="s">
        <v>287</v>
      </c>
      <c r="C328" s="8">
        <v>180.53</v>
      </c>
      <c r="D328" s="14">
        <v>0</v>
      </c>
      <c r="E328" s="20">
        <v>0</v>
      </c>
      <c r="F328" s="22">
        <f t="shared" si="31"/>
        <v>0</v>
      </c>
      <c r="G328" s="20">
        <v>0</v>
      </c>
      <c r="H328" s="48">
        <v>0</v>
      </c>
      <c r="I328" s="20"/>
      <c r="J328" s="8">
        <v>0</v>
      </c>
      <c r="K328" s="18">
        <v>0</v>
      </c>
      <c r="L328" s="44">
        <v>0</v>
      </c>
      <c r="M328" s="63">
        <v>0</v>
      </c>
      <c r="N328" s="8">
        <v>0</v>
      </c>
      <c r="O328" s="18">
        <v>0</v>
      </c>
      <c r="P328" s="8"/>
    </row>
    <row r="329" spans="1:16" s="9" customFormat="1" ht="9.9499999999999993" customHeight="1" x14ac:dyDescent="0.3">
      <c r="A329" s="31"/>
      <c r="B329" s="31" t="s">
        <v>288</v>
      </c>
      <c r="C329" s="8">
        <v>22.28</v>
      </c>
      <c r="D329" s="14">
        <v>0</v>
      </c>
      <c r="E329" s="20">
        <v>0</v>
      </c>
      <c r="F329" s="22">
        <f t="shared" si="31"/>
        <v>0</v>
      </c>
      <c r="G329" s="20">
        <v>0</v>
      </c>
      <c r="H329" s="48">
        <v>0</v>
      </c>
      <c r="I329" s="20"/>
      <c r="J329" s="8">
        <v>0</v>
      </c>
      <c r="K329" s="18">
        <v>0</v>
      </c>
      <c r="L329" s="44">
        <v>0</v>
      </c>
      <c r="M329" s="63">
        <v>0</v>
      </c>
      <c r="N329" s="8">
        <v>0</v>
      </c>
      <c r="O329" s="18">
        <v>0</v>
      </c>
      <c r="P329" s="8"/>
    </row>
    <row r="330" spans="1:16" s="9" customFormat="1" ht="9.9499999999999993" customHeight="1" x14ac:dyDescent="0.3">
      <c r="A330" s="31">
        <v>7</v>
      </c>
      <c r="B330" s="31" t="s">
        <v>133</v>
      </c>
      <c r="C330" s="8">
        <v>526.46</v>
      </c>
      <c r="D330" s="14">
        <v>280</v>
      </c>
      <c r="E330" s="20">
        <v>280</v>
      </c>
      <c r="F330" s="22">
        <f t="shared" si="31"/>
        <v>0.53185427192949131</v>
      </c>
      <c r="G330" s="20">
        <v>0</v>
      </c>
      <c r="H330" s="48">
        <v>0</v>
      </c>
      <c r="I330" s="20"/>
      <c r="J330" s="8">
        <v>0</v>
      </c>
      <c r="K330" s="18">
        <v>0</v>
      </c>
      <c r="L330" s="44">
        <v>14</v>
      </c>
      <c r="M330" s="63">
        <v>0.05</v>
      </c>
      <c r="N330" s="8">
        <v>0</v>
      </c>
      <c r="O330" s="18">
        <f t="shared" si="32"/>
        <v>0</v>
      </c>
      <c r="P330" s="8"/>
    </row>
    <row r="331" spans="1:16" s="9" customFormat="1" ht="9.9499999999999993" customHeight="1" x14ac:dyDescent="0.3">
      <c r="A331" s="31">
        <v>8</v>
      </c>
      <c r="B331" s="31" t="s">
        <v>134</v>
      </c>
      <c r="C331" s="8">
        <v>86.8</v>
      </c>
      <c r="D331" s="14">
        <v>14</v>
      </c>
      <c r="E331" s="20">
        <v>14</v>
      </c>
      <c r="F331" s="22">
        <f t="shared" si="31"/>
        <v>0.16129032258064516</v>
      </c>
      <c r="G331" s="20">
        <v>0</v>
      </c>
      <c r="H331" s="48">
        <v>0</v>
      </c>
      <c r="I331" s="20"/>
      <c r="J331" s="8">
        <v>0</v>
      </c>
      <c r="K331" s="18">
        <v>0</v>
      </c>
      <c r="L331" s="44">
        <v>0</v>
      </c>
      <c r="M331" s="63">
        <v>0</v>
      </c>
      <c r="N331" s="8">
        <v>0</v>
      </c>
      <c r="O331" s="18">
        <f t="shared" si="32"/>
        <v>0</v>
      </c>
      <c r="P331" s="8"/>
    </row>
    <row r="332" spans="1:16" s="9" customFormat="1" ht="9.9499999999999993" customHeight="1" x14ac:dyDescent="0.3">
      <c r="A332" s="31">
        <v>9</v>
      </c>
      <c r="B332" s="31" t="s">
        <v>135</v>
      </c>
      <c r="C332" s="8">
        <v>57.62</v>
      </c>
      <c r="D332" s="7">
        <v>2</v>
      </c>
      <c r="E332" s="20">
        <v>2</v>
      </c>
      <c r="F332" s="22">
        <f t="shared" si="31"/>
        <v>3.4710170079833395E-2</v>
      </c>
      <c r="G332" s="20">
        <v>0</v>
      </c>
      <c r="H332" s="48">
        <v>0</v>
      </c>
      <c r="I332" s="20"/>
      <c r="J332" s="8">
        <v>0</v>
      </c>
      <c r="K332" s="18">
        <v>0</v>
      </c>
      <c r="L332" s="44">
        <v>0</v>
      </c>
      <c r="M332" s="63">
        <v>0</v>
      </c>
      <c r="N332" s="8">
        <v>0</v>
      </c>
      <c r="O332" s="18">
        <f t="shared" si="32"/>
        <v>0</v>
      </c>
      <c r="P332" s="8"/>
    </row>
    <row r="333" spans="1:16" ht="9.9499999999999993" customHeight="1" x14ac:dyDescent="0.3">
      <c r="A333" s="31">
        <v>10</v>
      </c>
      <c r="B333" s="31" t="s">
        <v>136</v>
      </c>
      <c r="C333" s="8"/>
      <c r="D333" s="14"/>
      <c r="E333" s="20"/>
      <c r="F333" s="22"/>
      <c r="G333" s="20"/>
      <c r="H333" s="48"/>
      <c r="I333" s="20"/>
      <c r="J333" s="8"/>
      <c r="K333" s="18"/>
      <c r="L333" s="44"/>
      <c r="M333" s="63"/>
      <c r="N333" s="8">
        <v>0</v>
      </c>
      <c r="O333" s="18"/>
      <c r="P333" s="8"/>
    </row>
    <row r="334" spans="1:16" s="9" customFormat="1" ht="9.9499999999999993" customHeight="1" x14ac:dyDescent="0.3">
      <c r="A334" s="31"/>
      <c r="B334" s="31" t="s">
        <v>289</v>
      </c>
      <c r="C334" s="8">
        <v>71.709999999999994</v>
      </c>
      <c r="D334" s="14">
        <v>6</v>
      </c>
      <c r="E334" s="20">
        <v>6</v>
      </c>
      <c r="F334" s="22">
        <f t="shared" si="31"/>
        <v>8.3670338864872407E-2</v>
      </c>
      <c r="G334" s="20">
        <v>0</v>
      </c>
      <c r="H334" s="48">
        <v>0</v>
      </c>
      <c r="I334" s="20"/>
      <c r="J334" s="8">
        <v>0</v>
      </c>
      <c r="K334" s="18">
        <v>0</v>
      </c>
      <c r="L334" s="44">
        <v>0</v>
      </c>
      <c r="M334" s="63">
        <v>0</v>
      </c>
      <c r="N334" s="8">
        <v>0</v>
      </c>
      <c r="O334" s="18">
        <f t="shared" si="32"/>
        <v>0</v>
      </c>
      <c r="P334" s="8"/>
    </row>
    <row r="335" spans="1:16" ht="9.9499999999999993" customHeight="1" x14ac:dyDescent="0.3">
      <c r="A335" s="31">
        <v>11</v>
      </c>
      <c r="B335" s="31" t="s">
        <v>290</v>
      </c>
      <c r="C335" s="8">
        <v>19.73</v>
      </c>
      <c r="D335" s="14">
        <v>80</v>
      </c>
      <c r="E335" s="20">
        <v>80</v>
      </c>
      <c r="F335" s="22">
        <f t="shared" si="31"/>
        <v>4.0547389761784087</v>
      </c>
      <c r="G335" s="20">
        <v>4</v>
      </c>
      <c r="H335" s="48">
        <v>0.05</v>
      </c>
      <c r="I335" s="20"/>
      <c r="J335" s="8">
        <v>0</v>
      </c>
      <c r="K335" s="18">
        <v>0</v>
      </c>
      <c r="L335" s="44">
        <v>4</v>
      </c>
      <c r="M335" s="63">
        <v>0.05</v>
      </c>
      <c r="N335" s="8">
        <v>4</v>
      </c>
      <c r="O335" s="18">
        <f t="shared" si="32"/>
        <v>0.05</v>
      </c>
      <c r="P335" s="8"/>
    </row>
    <row r="336" spans="1:16" ht="9.9499999999999993" customHeight="1" x14ac:dyDescent="0.3">
      <c r="A336" s="31">
        <v>12</v>
      </c>
      <c r="B336" s="31" t="s">
        <v>291</v>
      </c>
      <c r="C336" s="8">
        <v>335.46</v>
      </c>
      <c r="D336" s="14">
        <v>120</v>
      </c>
      <c r="E336" s="20">
        <v>120</v>
      </c>
      <c r="F336" s="22">
        <f t="shared" si="31"/>
        <v>0.3577177606868181</v>
      </c>
      <c r="G336" s="20">
        <v>6</v>
      </c>
      <c r="H336" s="48">
        <v>0.05</v>
      </c>
      <c r="I336" s="20"/>
      <c r="J336" s="8">
        <v>0</v>
      </c>
      <c r="K336" s="18">
        <v>0</v>
      </c>
      <c r="L336" s="44">
        <v>6</v>
      </c>
      <c r="M336" s="63">
        <v>0.05</v>
      </c>
      <c r="N336" s="8">
        <v>6</v>
      </c>
      <c r="O336" s="18">
        <f t="shared" si="32"/>
        <v>0.05</v>
      </c>
      <c r="P336" s="8"/>
    </row>
    <row r="337" spans="1:18" ht="48" customHeight="1" x14ac:dyDescent="0.3">
      <c r="A337" s="31">
        <v>13</v>
      </c>
      <c r="B337" s="31" t="s">
        <v>157</v>
      </c>
      <c r="C337" s="8"/>
      <c r="D337" s="14"/>
      <c r="E337" s="20"/>
      <c r="F337" s="22"/>
      <c r="G337" s="20"/>
      <c r="H337" s="48"/>
      <c r="I337" s="20"/>
      <c r="J337" s="8"/>
      <c r="K337" s="18"/>
      <c r="L337" s="44"/>
      <c r="M337" s="63"/>
      <c r="N337" s="8"/>
      <c r="O337" s="18"/>
      <c r="P337" s="8"/>
    </row>
    <row r="338" spans="1:18" s="26" customFormat="1" ht="12" customHeight="1" x14ac:dyDescent="0.3">
      <c r="A338" s="83" t="s">
        <v>137</v>
      </c>
      <c r="B338" s="83"/>
      <c r="C338" s="19">
        <f>SUM(C336,C335,C334,C332,C331,C330,C329,C328,C327,C325,C324,C322,C321,C320,C319,C318,C316,C315)</f>
        <v>3510.7400000000007</v>
      </c>
      <c r="D338" s="6">
        <v>1620</v>
      </c>
      <c r="E338" s="6">
        <f>SUM(E315:E337)</f>
        <v>1620</v>
      </c>
      <c r="F338" s="25">
        <f t="shared" si="31"/>
        <v>0.46144117764345971</v>
      </c>
      <c r="G338" s="6">
        <v>27</v>
      </c>
      <c r="H338" s="55">
        <v>1.6666666666666666E-2</v>
      </c>
      <c r="I338" s="6">
        <v>0</v>
      </c>
      <c r="J338" s="6">
        <f>SUM(J315:J337)</f>
        <v>4</v>
      </c>
      <c r="K338" s="56">
        <f t="shared" ref="K338" si="39">J338/G338</f>
        <v>0.14814814814814814</v>
      </c>
      <c r="L338" s="6">
        <f>SUM(L315:L337)</f>
        <v>78</v>
      </c>
      <c r="M338" s="64">
        <f>L338/E338</f>
        <v>4.8148148148148148E-2</v>
      </c>
      <c r="N338" s="6">
        <f>SUM(N315:N337)</f>
        <v>27</v>
      </c>
      <c r="O338" s="56">
        <f t="shared" ref="O338" si="40">N338/E338</f>
        <v>1.6666666666666666E-2</v>
      </c>
      <c r="P338" s="6">
        <f>SUM(P315:P337)</f>
        <v>0</v>
      </c>
    </row>
    <row r="339" spans="1:18" ht="9.9499999999999993" customHeight="1" x14ac:dyDescent="0.3">
      <c r="A339" s="87" t="s">
        <v>138</v>
      </c>
      <c r="B339" s="87"/>
      <c r="C339" s="8"/>
      <c r="D339" s="14"/>
      <c r="E339" s="20"/>
      <c r="F339" s="22"/>
      <c r="G339" s="20"/>
      <c r="H339" s="48"/>
      <c r="I339" s="20"/>
      <c r="J339" s="8"/>
      <c r="K339" s="18"/>
      <c r="L339" s="44"/>
      <c r="M339" s="63"/>
      <c r="N339" s="8"/>
      <c r="O339" s="18"/>
      <c r="P339" s="8"/>
    </row>
    <row r="340" spans="1:18" ht="9.9499999999999993" customHeight="1" x14ac:dyDescent="0.3">
      <c r="A340" s="31">
        <v>1</v>
      </c>
      <c r="B340" s="31" t="s">
        <v>139</v>
      </c>
      <c r="C340" s="8"/>
      <c r="D340" s="14"/>
      <c r="E340" s="20"/>
      <c r="F340" s="22"/>
      <c r="G340" s="20"/>
      <c r="H340" s="48"/>
      <c r="I340" s="20"/>
      <c r="J340" s="8"/>
      <c r="K340" s="18"/>
      <c r="L340" s="44"/>
      <c r="M340" s="63"/>
      <c r="N340" s="8"/>
      <c r="O340" s="18"/>
      <c r="P340" s="8"/>
    </row>
    <row r="341" spans="1:18" ht="9.9499999999999993" customHeight="1" x14ac:dyDescent="0.3">
      <c r="A341" s="38"/>
      <c r="B341" s="38" t="s">
        <v>292</v>
      </c>
      <c r="C341" s="8">
        <v>15.37</v>
      </c>
      <c r="D341" s="14"/>
      <c r="E341" s="20"/>
      <c r="F341" s="22">
        <f t="shared" ref="F341:F372" si="41">E341/C341</f>
        <v>0</v>
      </c>
      <c r="G341" s="20">
        <v>0</v>
      </c>
      <c r="H341" s="48">
        <v>0</v>
      </c>
      <c r="I341" s="20"/>
      <c r="J341" s="8">
        <v>0</v>
      </c>
      <c r="K341" s="18">
        <v>0</v>
      </c>
      <c r="L341" s="44">
        <v>0</v>
      </c>
      <c r="M341" s="63">
        <v>0</v>
      </c>
      <c r="N341" s="8">
        <v>0</v>
      </c>
      <c r="O341" s="18">
        <v>0</v>
      </c>
      <c r="P341" s="8"/>
    </row>
    <row r="342" spans="1:18" ht="9.9499999999999993" customHeight="1" x14ac:dyDescent="0.3">
      <c r="A342" s="38"/>
      <c r="B342" s="38" t="s">
        <v>293</v>
      </c>
      <c r="C342" s="8">
        <v>44.88</v>
      </c>
      <c r="D342" s="14"/>
      <c r="E342" s="20"/>
      <c r="F342" s="22">
        <f t="shared" si="41"/>
        <v>0</v>
      </c>
      <c r="G342" s="20">
        <v>0</v>
      </c>
      <c r="H342" s="48">
        <v>0</v>
      </c>
      <c r="I342" s="20"/>
      <c r="J342" s="8">
        <v>0</v>
      </c>
      <c r="K342" s="18">
        <v>0</v>
      </c>
      <c r="L342" s="44">
        <v>0</v>
      </c>
      <c r="M342" s="63">
        <v>0</v>
      </c>
      <c r="N342" s="8">
        <v>0</v>
      </c>
      <c r="O342" s="18">
        <v>0</v>
      </c>
      <c r="P342" s="8"/>
    </row>
    <row r="343" spans="1:18" s="9" customFormat="1" ht="9.9499999999999993" customHeight="1" x14ac:dyDescent="0.3">
      <c r="A343" s="31">
        <v>2</v>
      </c>
      <c r="B343" s="31" t="s">
        <v>140</v>
      </c>
      <c r="C343" s="8">
        <v>26.11</v>
      </c>
      <c r="D343" s="14">
        <v>0</v>
      </c>
      <c r="E343" s="20">
        <v>0</v>
      </c>
      <c r="F343" s="22">
        <f t="shared" si="41"/>
        <v>0</v>
      </c>
      <c r="G343" s="20">
        <v>0</v>
      </c>
      <c r="H343" s="48">
        <v>0</v>
      </c>
      <c r="I343" s="20"/>
      <c r="J343" s="8">
        <v>0</v>
      </c>
      <c r="K343" s="18">
        <v>0</v>
      </c>
      <c r="L343" s="44">
        <v>0</v>
      </c>
      <c r="M343" s="63">
        <v>0</v>
      </c>
      <c r="N343" s="8">
        <v>0</v>
      </c>
      <c r="O343" s="18">
        <v>0</v>
      </c>
      <c r="P343" s="8"/>
      <c r="R343" s="27"/>
    </row>
    <row r="344" spans="1:18" ht="9.9499999999999993" customHeight="1" x14ac:dyDescent="0.3">
      <c r="A344" s="31">
        <v>3</v>
      </c>
      <c r="B344" s="31" t="s">
        <v>141</v>
      </c>
      <c r="C344" s="8"/>
      <c r="D344" s="14"/>
      <c r="E344" s="20"/>
      <c r="F344" s="22"/>
      <c r="G344" s="20"/>
      <c r="H344" s="48"/>
      <c r="I344" s="20"/>
      <c r="J344" s="8"/>
      <c r="K344" s="18"/>
      <c r="L344" s="44"/>
      <c r="M344" s="63"/>
      <c r="N344" s="8"/>
      <c r="O344" s="18"/>
      <c r="P344" s="8"/>
    </row>
    <row r="345" spans="1:18" ht="9.9499999999999993" customHeight="1" x14ac:dyDescent="0.3">
      <c r="A345" s="31"/>
      <c r="B345" s="31" t="s">
        <v>294</v>
      </c>
      <c r="C345" s="8">
        <v>37.22</v>
      </c>
      <c r="D345" s="14">
        <v>11</v>
      </c>
      <c r="E345" s="20">
        <v>11</v>
      </c>
      <c r="F345" s="22">
        <f t="shared" si="41"/>
        <v>0.29554003224073078</v>
      </c>
      <c r="G345" s="20">
        <v>0</v>
      </c>
      <c r="H345" s="48">
        <v>0</v>
      </c>
      <c r="I345" s="20"/>
      <c r="J345" s="8">
        <v>0</v>
      </c>
      <c r="K345" s="18">
        <v>0</v>
      </c>
      <c r="L345" s="44">
        <v>0</v>
      </c>
      <c r="M345" s="63">
        <v>0</v>
      </c>
      <c r="N345" s="8">
        <v>0</v>
      </c>
      <c r="O345" s="18">
        <f t="shared" ref="O345:O372" si="42">N345/E345</f>
        <v>0</v>
      </c>
      <c r="P345" s="8"/>
    </row>
    <row r="346" spans="1:18" ht="9.9499999999999993" customHeight="1" x14ac:dyDescent="0.3">
      <c r="A346" s="31"/>
      <c r="B346" s="31" t="s">
        <v>213</v>
      </c>
      <c r="C346" s="8">
        <v>31.33</v>
      </c>
      <c r="D346" s="14">
        <v>11</v>
      </c>
      <c r="E346" s="20">
        <v>11</v>
      </c>
      <c r="F346" s="22">
        <f t="shared" si="41"/>
        <v>0.35110118097669968</v>
      </c>
      <c r="G346" s="20">
        <v>0</v>
      </c>
      <c r="H346" s="48">
        <v>0</v>
      </c>
      <c r="I346" s="20"/>
      <c r="J346" s="8">
        <v>0</v>
      </c>
      <c r="K346" s="18">
        <v>0</v>
      </c>
      <c r="L346" s="44">
        <v>0</v>
      </c>
      <c r="M346" s="63">
        <v>0</v>
      </c>
      <c r="N346" s="8">
        <v>0</v>
      </c>
      <c r="O346" s="18">
        <f t="shared" si="42"/>
        <v>0</v>
      </c>
      <c r="P346" s="8"/>
    </row>
    <row r="347" spans="1:18" s="9" customFormat="1" ht="9.9499999999999993" customHeight="1" x14ac:dyDescent="0.3">
      <c r="A347" s="31"/>
      <c r="B347" s="31" t="s">
        <v>295</v>
      </c>
      <c r="C347" s="8">
        <v>42.38</v>
      </c>
      <c r="D347" s="21">
        <v>11</v>
      </c>
      <c r="E347" s="20">
        <v>11</v>
      </c>
      <c r="F347" s="22">
        <f t="shared" si="41"/>
        <v>0.25955639452571966</v>
      </c>
      <c r="G347" s="20">
        <v>0</v>
      </c>
      <c r="H347" s="48">
        <v>0</v>
      </c>
      <c r="I347" s="20"/>
      <c r="J347" s="8">
        <v>0</v>
      </c>
      <c r="K347" s="18">
        <v>0</v>
      </c>
      <c r="L347" s="44">
        <v>0</v>
      </c>
      <c r="M347" s="63">
        <v>0</v>
      </c>
      <c r="N347" s="8">
        <v>0</v>
      </c>
      <c r="O347" s="18">
        <f t="shared" si="42"/>
        <v>0</v>
      </c>
      <c r="P347" s="8"/>
    </row>
    <row r="348" spans="1:18" s="9" customFormat="1" ht="9.9499999999999993" customHeight="1" x14ac:dyDescent="0.3">
      <c r="A348" s="31">
        <v>4</v>
      </c>
      <c r="B348" s="31" t="s">
        <v>142</v>
      </c>
      <c r="C348" s="8">
        <v>12.3</v>
      </c>
      <c r="D348" s="14">
        <v>0</v>
      </c>
      <c r="E348" s="20">
        <v>0</v>
      </c>
      <c r="F348" s="22">
        <f t="shared" si="41"/>
        <v>0</v>
      </c>
      <c r="G348" s="20">
        <v>0</v>
      </c>
      <c r="H348" s="48">
        <v>0</v>
      </c>
      <c r="I348" s="20"/>
      <c r="J348" s="8">
        <v>0</v>
      </c>
      <c r="K348" s="18">
        <v>0</v>
      </c>
      <c r="L348" s="44">
        <v>0</v>
      </c>
      <c r="M348" s="63">
        <v>0</v>
      </c>
      <c r="N348" s="8">
        <v>0</v>
      </c>
      <c r="O348" s="18">
        <v>0</v>
      </c>
      <c r="P348" s="8"/>
    </row>
    <row r="349" spans="1:18" ht="9.9499999999999993" customHeight="1" x14ac:dyDescent="0.3">
      <c r="A349" s="31">
        <v>5</v>
      </c>
      <c r="B349" s="31" t="s">
        <v>143</v>
      </c>
      <c r="C349" s="8"/>
      <c r="D349" s="14"/>
      <c r="E349" s="20"/>
      <c r="F349" s="22"/>
      <c r="G349" s="20"/>
      <c r="H349" s="48"/>
      <c r="I349" s="20"/>
      <c r="J349" s="8"/>
      <c r="K349" s="18"/>
      <c r="L349" s="44"/>
      <c r="M349" s="63"/>
      <c r="N349" s="8"/>
      <c r="O349" s="18"/>
      <c r="P349" s="8"/>
    </row>
    <row r="350" spans="1:18" s="9" customFormat="1" ht="9.9499999999999993" customHeight="1" x14ac:dyDescent="0.3">
      <c r="A350" s="31"/>
      <c r="B350" s="31" t="s">
        <v>296</v>
      </c>
      <c r="C350" s="8">
        <v>225.75</v>
      </c>
      <c r="D350" s="21">
        <v>31</v>
      </c>
      <c r="E350" s="20">
        <v>31</v>
      </c>
      <c r="F350" s="22">
        <f t="shared" si="41"/>
        <v>0.13732004429678848</v>
      </c>
      <c r="G350" s="20">
        <v>1</v>
      </c>
      <c r="H350" s="48">
        <v>3.2258064516129031E-2</v>
      </c>
      <c r="I350" s="20"/>
      <c r="J350" s="8">
        <v>0</v>
      </c>
      <c r="K350" s="18">
        <v>0</v>
      </c>
      <c r="L350" s="44">
        <v>1</v>
      </c>
      <c r="M350" s="63">
        <v>0.05</v>
      </c>
      <c r="N350" s="8">
        <v>1</v>
      </c>
      <c r="O350" s="18">
        <f t="shared" si="42"/>
        <v>3.2258064516129031E-2</v>
      </c>
      <c r="P350" s="8"/>
    </row>
    <row r="351" spans="1:18" s="9" customFormat="1" ht="9.9499999999999993" customHeight="1" x14ac:dyDescent="0.3">
      <c r="A351" s="31">
        <v>6</v>
      </c>
      <c r="B351" s="31" t="s">
        <v>144</v>
      </c>
      <c r="C351" s="8"/>
      <c r="D351" s="14"/>
      <c r="E351" s="20"/>
      <c r="F351" s="22"/>
      <c r="G351" s="20"/>
      <c r="H351" s="48"/>
      <c r="I351" s="20"/>
      <c r="J351" s="8"/>
      <c r="K351" s="18"/>
      <c r="L351" s="44"/>
      <c r="M351" s="63"/>
      <c r="N351" s="8"/>
      <c r="O351" s="18"/>
      <c r="P351" s="8"/>
    </row>
    <row r="352" spans="1:18" s="9" customFormat="1" ht="9.9499999999999993" customHeight="1" x14ac:dyDescent="0.3">
      <c r="A352" s="31"/>
      <c r="B352" s="31" t="s">
        <v>297</v>
      </c>
      <c r="C352" s="8">
        <v>25.28</v>
      </c>
      <c r="D352" s="21">
        <v>1</v>
      </c>
      <c r="E352" s="20">
        <v>1</v>
      </c>
      <c r="F352" s="22">
        <f t="shared" si="41"/>
        <v>3.9556962025316451E-2</v>
      </c>
      <c r="G352" s="20">
        <v>0</v>
      </c>
      <c r="H352" s="48">
        <v>0</v>
      </c>
      <c r="I352" s="20"/>
      <c r="J352" s="8">
        <v>0</v>
      </c>
      <c r="K352" s="18">
        <v>0</v>
      </c>
      <c r="L352" s="44">
        <v>0</v>
      </c>
      <c r="M352" s="63">
        <v>0.05</v>
      </c>
      <c r="N352" s="8">
        <v>0</v>
      </c>
      <c r="O352" s="18">
        <f t="shared" si="42"/>
        <v>0</v>
      </c>
      <c r="P352" s="8"/>
    </row>
    <row r="353" spans="1:16" ht="9.9499999999999993" customHeight="1" x14ac:dyDescent="0.3">
      <c r="A353" s="31"/>
      <c r="B353" s="31" t="s">
        <v>298</v>
      </c>
      <c r="C353" s="8">
        <v>144.30000000000001</v>
      </c>
      <c r="D353" s="23">
        <v>32</v>
      </c>
      <c r="E353" s="20">
        <v>32</v>
      </c>
      <c r="F353" s="22">
        <f t="shared" si="41"/>
        <v>0.22176022176022175</v>
      </c>
      <c r="G353" s="8">
        <v>0</v>
      </c>
      <c r="H353" s="48">
        <v>0</v>
      </c>
      <c r="I353" s="20"/>
      <c r="J353" s="8">
        <v>0</v>
      </c>
      <c r="K353" s="18">
        <v>0</v>
      </c>
      <c r="L353" s="44">
        <v>1</v>
      </c>
      <c r="M353" s="63">
        <v>0.05</v>
      </c>
      <c r="N353" s="8">
        <v>0</v>
      </c>
      <c r="O353" s="18">
        <f t="shared" si="42"/>
        <v>0</v>
      </c>
      <c r="P353" s="8"/>
    </row>
    <row r="354" spans="1:16" ht="9.9499999999999993" customHeight="1" x14ac:dyDescent="0.3">
      <c r="A354" s="31"/>
      <c r="B354" s="31" t="s">
        <v>299</v>
      </c>
      <c r="C354" s="8">
        <v>48.14</v>
      </c>
      <c r="D354" s="7">
        <v>6</v>
      </c>
      <c r="E354" s="20">
        <v>6</v>
      </c>
      <c r="F354" s="22">
        <f t="shared" si="41"/>
        <v>0.12463647694225176</v>
      </c>
      <c r="G354" s="8">
        <v>0</v>
      </c>
      <c r="H354" s="48">
        <v>0</v>
      </c>
      <c r="I354" s="20"/>
      <c r="J354" s="8">
        <v>0</v>
      </c>
      <c r="K354" s="18">
        <v>0</v>
      </c>
      <c r="L354" s="44">
        <v>0</v>
      </c>
      <c r="M354" s="63">
        <v>0.05</v>
      </c>
      <c r="N354" s="8">
        <v>0</v>
      </c>
      <c r="O354" s="18">
        <f t="shared" si="42"/>
        <v>0</v>
      </c>
      <c r="P354" s="8"/>
    </row>
    <row r="355" spans="1:16" s="9" customFormat="1" ht="9.9499999999999993" customHeight="1" x14ac:dyDescent="0.3">
      <c r="A355" s="31"/>
      <c r="B355" s="31" t="s">
        <v>300</v>
      </c>
      <c r="C355" s="8">
        <v>15.54</v>
      </c>
      <c r="D355" s="7">
        <v>0</v>
      </c>
      <c r="E355" s="20">
        <v>0</v>
      </c>
      <c r="F355" s="22">
        <f t="shared" si="41"/>
        <v>0</v>
      </c>
      <c r="G355" s="20">
        <v>0</v>
      </c>
      <c r="H355" s="48">
        <v>0</v>
      </c>
      <c r="I355" s="20"/>
      <c r="J355" s="8">
        <v>0</v>
      </c>
      <c r="K355" s="18">
        <v>0</v>
      </c>
      <c r="L355" s="44">
        <v>0</v>
      </c>
      <c r="M355" s="63">
        <v>0</v>
      </c>
      <c r="N355" s="8">
        <v>0</v>
      </c>
      <c r="O355" s="18">
        <v>0</v>
      </c>
      <c r="P355" s="8"/>
    </row>
    <row r="356" spans="1:16" s="9" customFormat="1" ht="9.9499999999999993" customHeight="1" x14ac:dyDescent="0.3">
      <c r="A356" s="31">
        <v>7</v>
      </c>
      <c r="B356" s="31" t="s">
        <v>145</v>
      </c>
      <c r="C356" s="8"/>
      <c r="D356" s="7"/>
      <c r="E356" s="20"/>
      <c r="F356" s="22"/>
      <c r="G356" s="20"/>
      <c r="H356" s="48"/>
      <c r="I356" s="20"/>
      <c r="J356" s="8"/>
      <c r="K356" s="18"/>
      <c r="L356" s="44"/>
      <c r="M356" s="63"/>
      <c r="N356" s="8"/>
      <c r="O356" s="18"/>
      <c r="P356" s="8"/>
    </row>
    <row r="357" spans="1:16" s="9" customFormat="1" ht="9.9499999999999993" customHeight="1" x14ac:dyDescent="0.3">
      <c r="A357" s="31"/>
      <c r="B357" s="31" t="s">
        <v>229</v>
      </c>
      <c r="C357" s="8">
        <v>65.569999999999993</v>
      </c>
      <c r="D357" s="7">
        <v>43</v>
      </c>
      <c r="E357" s="20">
        <v>43</v>
      </c>
      <c r="F357" s="22">
        <f t="shared" si="41"/>
        <v>0.65578770779319817</v>
      </c>
      <c r="G357" s="20">
        <v>2</v>
      </c>
      <c r="H357" s="48">
        <v>4.6511627906976744E-2</v>
      </c>
      <c r="I357" s="20"/>
      <c r="J357" s="8">
        <v>0</v>
      </c>
      <c r="K357" s="18">
        <f t="shared" ref="K357:K359" si="43">J357/G357</f>
        <v>0</v>
      </c>
      <c r="L357" s="44">
        <v>2</v>
      </c>
      <c r="M357" s="63">
        <v>0.05</v>
      </c>
      <c r="N357" s="8">
        <v>2</v>
      </c>
      <c r="O357" s="18">
        <f t="shared" si="42"/>
        <v>4.6511627906976744E-2</v>
      </c>
      <c r="P357" s="8"/>
    </row>
    <row r="358" spans="1:16" s="9" customFormat="1" ht="9.9499999999999993" customHeight="1" x14ac:dyDescent="0.3">
      <c r="A358" s="31"/>
      <c r="B358" s="31" t="s">
        <v>301</v>
      </c>
      <c r="C358" s="8">
        <v>212.69</v>
      </c>
      <c r="D358" s="7">
        <v>64</v>
      </c>
      <c r="E358" s="20">
        <v>64</v>
      </c>
      <c r="F358" s="22">
        <f t="shared" si="41"/>
        <v>0.30090742395035031</v>
      </c>
      <c r="G358" s="20">
        <v>3</v>
      </c>
      <c r="H358" s="48">
        <v>4.6875E-2</v>
      </c>
      <c r="I358" s="20"/>
      <c r="J358" s="8">
        <v>0</v>
      </c>
      <c r="K358" s="18">
        <f t="shared" si="43"/>
        <v>0</v>
      </c>
      <c r="L358" s="44">
        <v>3</v>
      </c>
      <c r="M358" s="63">
        <v>0.05</v>
      </c>
      <c r="N358" s="8">
        <v>3</v>
      </c>
      <c r="O358" s="18">
        <f t="shared" si="42"/>
        <v>4.6875E-2</v>
      </c>
      <c r="P358" s="8"/>
    </row>
    <row r="359" spans="1:16" s="9" customFormat="1" ht="9.9499999999999993" customHeight="1" x14ac:dyDescent="0.3">
      <c r="A359" s="31"/>
      <c r="B359" s="31" t="s">
        <v>302</v>
      </c>
      <c r="C359" s="8">
        <v>1019.38</v>
      </c>
      <c r="D359" s="7">
        <v>392</v>
      </c>
      <c r="E359" s="20">
        <v>392</v>
      </c>
      <c r="F359" s="22">
        <f t="shared" si="41"/>
        <v>0.38454747003080303</v>
      </c>
      <c r="G359" s="20">
        <v>5</v>
      </c>
      <c r="H359" s="48">
        <v>1.2755102040816327E-2</v>
      </c>
      <c r="I359" s="20"/>
      <c r="J359" s="8">
        <v>1</v>
      </c>
      <c r="K359" s="18">
        <f t="shared" si="43"/>
        <v>0.2</v>
      </c>
      <c r="L359" s="44">
        <v>19</v>
      </c>
      <c r="M359" s="63">
        <v>0.05</v>
      </c>
      <c r="N359" s="8">
        <v>5</v>
      </c>
      <c r="O359" s="18">
        <f t="shared" si="42"/>
        <v>1.2755102040816327E-2</v>
      </c>
      <c r="P359" s="8"/>
    </row>
    <row r="360" spans="1:16" s="9" customFormat="1" ht="9.9499999999999993" customHeight="1" x14ac:dyDescent="0.3">
      <c r="A360" s="31">
        <v>8</v>
      </c>
      <c r="B360" s="31" t="s">
        <v>146</v>
      </c>
      <c r="C360" s="8">
        <v>31.65</v>
      </c>
      <c r="D360" s="7">
        <v>10</v>
      </c>
      <c r="E360" s="20">
        <v>10</v>
      </c>
      <c r="F360" s="22">
        <f t="shared" si="41"/>
        <v>0.31595576619273302</v>
      </c>
      <c r="G360" s="20">
        <v>0</v>
      </c>
      <c r="H360" s="48">
        <v>0</v>
      </c>
      <c r="I360" s="20"/>
      <c r="J360" s="8">
        <v>0</v>
      </c>
      <c r="K360" s="18">
        <v>0</v>
      </c>
      <c r="L360" s="44">
        <v>0</v>
      </c>
      <c r="M360" s="63">
        <v>0</v>
      </c>
      <c r="N360" s="8">
        <v>0</v>
      </c>
      <c r="O360" s="18">
        <f t="shared" si="42"/>
        <v>0</v>
      </c>
      <c r="P360" s="8"/>
    </row>
    <row r="361" spans="1:16" s="9" customFormat="1" ht="9.9499999999999993" customHeight="1" x14ac:dyDescent="0.3">
      <c r="A361" s="31">
        <v>9</v>
      </c>
      <c r="B361" s="31" t="s">
        <v>147</v>
      </c>
      <c r="C361" s="8"/>
      <c r="D361" s="7"/>
      <c r="E361" s="20"/>
      <c r="F361" s="22"/>
      <c r="G361" s="20"/>
      <c r="H361" s="48"/>
      <c r="I361" s="20"/>
      <c r="J361" s="8"/>
      <c r="K361" s="18"/>
      <c r="L361" s="44"/>
      <c r="M361" s="63"/>
      <c r="N361" s="8"/>
      <c r="O361" s="18"/>
      <c r="P361" s="8"/>
    </row>
    <row r="362" spans="1:16" s="9" customFormat="1" ht="9.9499999999999993" customHeight="1" x14ac:dyDescent="0.3">
      <c r="A362" s="31"/>
      <c r="B362" s="31" t="s">
        <v>303</v>
      </c>
      <c r="C362" s="8">
        <v>284.08</v>
      </c>
      <c r="D362" s="7">
        <v>66</v>
      </c>
      <c r="E362" s="20">
        <v>66</v>
      </c>
      <c r="F362" s="22">
        <f t="shared" si="41"/>
        <v>0.23232892143058295</v>
      </c>
      <c r="G362" s="20">
        <v>3</v>
      </c>
      <c r="H362" s="48">
        <v>4.5454545454545456E-2</v>
      </c>
      <c r="I362" s="20"/>
      <c r="J362" s="8">
        <v>0</v>
      </c>
      <c r="K362" s="18">
        <v>0</v>
      </c>
      <c r="L362" s="44">
        <v>3</v>
      </c>
      <c r="M362" s="63">
        <v>0.05</v>
      </c>
      <c r="N362" s="8">
        <v>3</v>
      </c>
      <c r="O362" s="18">
        <f t="shared" si="42"/>
        <v>4.5454545454545456E-2</v>
      </c>
      <c r="P362" s="8"/>
    </row>
    <row r="363" spans="1:16" s="9" customFormat="1" ht="9.9499999999999993" customHeight="1" x14ac:dyDescent="0.3">
      <c r="A363" s="31"/>
      <c r="B363" s="31" t="s">
        <v>299</v>
      </c>
      <c r="C363" s="8">
        <v>50.82</v>
      </c>
      <c r="D363" s="7">
        <v>2</v>
      </c>
      <c r="E363" s="20">
        <v>2</v>
      </c>
      <c r="F363" s="22">
        <f t="shared" si="41"/>
        <v>3.9354584809130261E-2</v>
      </c>
      <c r="G363" s="20">
        <v>0</v>
      </c>
      <c r="H363" s="48">
        <v>0</v>
      </c>
      <c r="I363" s="20"/>
      <c r="J363" s="8">
        <v>0</v>
      </c>
      <c r="K363" s="18">
        <v>0</v>
      </c>
      <c r="L363" s="44">
        <v>0</v>
      </c>
      <c r="M363" s="63">
        <v>0</v>
      </c>
      <c r="N363" s="8">
        <v>0</v>
      </c>
      <c r="O363" s="18">
        <f t="shared" si="42"/>
        <v>0</v>
      </c>
      <c r="P363" s="8"/>
    </row>
    <row r="364" spans="1:16" ht="9.9499999999999993" customHeight="1" x14ac:dyDescent="0.3">
      <c r="A364" s="31"/>
      <c r="B364" s="31" t="s">
        <v>304</v>
      </c>
      <c r="C364" s="8">
        <v>105.93</v>
      </c>
      <c r="D364" s="7">
        <v>16</v>
      </c>
      <c r="E364" s="20">
        <v>16</v>
      </c>
      <c r="F364" s="22">
        <f t="shared" si="41"/>
        <v>0.15104314169734728</v>
      </c>
      <c r="G364" s="20">
        <v>0</v>
      </c>
      <c r="H364" s="48">
        <v>0</v>
      </c>
      <c r="I364" s="20"/>
      <c r="J364" s="8">
        <v>0</v>
      </c>
      <c r="K364" s="18">
        <v>0</v>
      </c>
      <c r="L364" s="44">
        <v>0</v>
      </c>
      <c r="M364" s="63">
        <v>0</v>
      </c>
      <c r="N364" s="8">
        <v>0</v>
      </c>
      <c r="O364" s="18">
        <f t="shared" si="42"/>
        <v>0</v>
      </c>
      <c r="P364" s="8"/>
    </row>
    <row r="365" spans="1:16" ht="9.9499999999999993" customHeight="1" x14ac:dyDescent="0.3">
      <c r="A365" s="31"/>
      <c r="B365" s="31" t="s">
        <v>305</v>
      </c>
      <c r="C365" s="8">
        <v>160.69999999999999</v>
      </c>
      <c r="D365" s="7">
        <v>22</v>
      </c>
      <c r="E365" s="20">
        <v>22</v>
      </c>
      <c r="F365" s="22">
        <f t="shared" si="41"/>
        <v>0.13690105787181084</v>
      </c>
      <c r="G365" s="20">
        <v>1</v>
      </c>
      <c r="H365" s="48">
        <v>4.5454545454545456E-2</v>
      </c>
      <c r="I365" s="20"/>
      <c r="J365" s="8">
        <v>0</v>
      </c>
      <c r="K365" s="18">
        <v>0</v>
      </c>
      <c r="L365" s="44">
        <v>1</v>
      </c>
      <c r="M365" s="63">
        <v>0.05</v>
      </c>
      <c r="N365" s="8">
        <v>1</v>
      </c>
      <c r="O365" s="18">
        <f t="shared" si="42"/>
        <v>4.5454545454545456E-2</v>
      </c>
      <c r="P365" s="8"/>
    </row>
    <row r="366" spans="1:16" ht="9.9499999999999993" customHeight="1" x14ac:dyDescent="0.3">
      <c r="A366" s="31">
        <v>10</v>
      </c>
      <c r="B366" s="31" t="s">
        <v>148</v>
      </c>
      <c r="C366" s="8">
        <v>38.04</v>
      </c>
      <c r="D366" s="7">
        <v>8</v>
      </c>
      <c r="E366" s="20">
        <v>8</v>
      </c>
      <c r="F366" s="22">
        <f t="shared" si="41"/>
        <v>0.2103049421661409</v>
      </c>
      <c r="G366" s="20">
        <v>0</v>
      </c>
      <c r="H366" s="48">
        <v>0</v>
      </c>
      <c r="I366" s="20"/>
      <c r="J366" s="8">
        <v>0</v>
      </c>
      <c r="K366" s="18">
        <v>0</v>
      </c>
      <c r="L366" s="44">
        <v>0</v>
      </c>
      <c r="M366" s="63">
        <v>0</v>
      </c>
      <c r="N366" s="8">
        <v>0</v>
      </c>
      <c r="O366" s="18">
        <f t="shared" si="42"/>
        <v>0</v>
      </c>
      <c r="P366" s="8"/>
    </row>
    <row r="367" spans="1:16" ht="9.9499999999999993" customHeight="1" x14ac:dyDescent="0.3">
      <c r="A367" s="70">
        <v>11</v>
      </c>
      <c r="B367" s="70" t="s">
        <v>19</v>
      </c>
      <c r="C367" s="8"/>
      <c r="D367" s="7"/>
      <c r="E367" s="20"/>
      <c r="F367" s="22"/>
      <c r="G367" s="20"/>
      <c r="H367" s="48"/>
      <c r="I367" s="20"/>
      <c r="J367" s="8"/>
      <c r="K367" s="18"/>
      <c r="L367" s="44"/>
      <c r="M367" s="63"/>
      <c r="N367" s="8"/>
      <c r="O367" s="18"/>
      <c r="P367" s="8"/>
    </row>
    <row r="368" spans="1:16" ht="9.75" customHeight="1" x14ac:dyDescent="0.3">
      <c r="A368" s="31"/>
      <c r="B368" s="31" t="s">
        <v>335</v>
      </c>
      <c r="C368" s="8">
        <v>156.69999999999999</v>
      </c>
      <c r="D368" s="24">
        <v>325</v>
      </c>
      <c r="E368" s="20">
        <v>325</v>
      </c>
      <c r="F368" s="22">
        <f t="shared" si="41"/>
        <v>2.0740268028079134</v>
      </c>
      <c r="G368" s="20">
        <v>16</v>
      </c>
      <c r="H368" s="48">
        <v>4.9230769230769231E-2</v>
      </c>
      <c r="I368" s="20"/>
      <c r="J368" s="8">
        <v>0</v>
      </c>
      <c r="K368" s="18">
        <f t="shared" ref="K368:K372" si="44">J368/G368</f>
        <v>0</v>
      </c>
      <c r="L368" s="44">
        <v>16</v>
      </c>
      <c r="M368" s="63">
        <v>0.05</v>
      </c>
      <c r="N368" s="8">
        <v>16</v>
      </c>
      <c r="O368" s="18">
        <f t="shared" si="42"/>
        <v>4.9230769230769231E-2</v>
      </c>
      <c r="P368" s="8"/>
    </row>
    <row r="369" spans="1:16" ht="9.75" customHeight="1" x14ac:dyDescent="0.3">
      <c r="A369" s="70"/>
      <c r="B369" s="70" t="s">
        <v>336</v>
      </c>
      <c r="C369" s="8">
        <v>17.29</v>
      </c>
      <c r="D369" s="24">
        <v>0</v>
      </c>
      <c r="E369" s="24">
        <v>0</v>
      </c>
      <c r="F369" s="22">
        <f t="shared" si="41"/>
        <v>0</v>
      </c>
      <c r="G369" s="24">
        <v>0</v>
      </c>
      <c r="H369" s="48">
        <v>0</v>
      </c>
      <c r="I369" s="24"/>
      <c r="J369" s="24">
        <v>0</v>
      </c>
      <c r="K369" s="18">
        <v>0</v>
      </c>
      <c r="L369" s="24">
        <v>0</v>
      </c>
      <c r="M369" s="24">
        <v>0</v>
      </c>
      <c r="N369" s="24">
        <v>0</v>
      </c>
      <c r="O369" s="18">
        <v>0</v>
      </c>
      <c r="P369" s="8"/>
    </row>
    <row r="370" spans="1:16" ht="48.75" customHeight="1" x14ac:dyDescent="0.3">
      <c r="A370" s="31">
        <v>12</v>
      </c>
      <c r="B370" s="31" t="s">
        <v>157</v>
      </c>
      <c r="C370" s="8"/>
      <c r="D370" s="24"/>
      <c r="E370" s="20"/>
      <c r="F370" s="22"/>
      <c r="G370" s="20"/>
      <c r="H370" s="48"/>
      <c r="I370" s="20"/>
      <c r="J370" s="8"/>
      <c r="K370" s="18"/>
      <c r="L370" s="44"/>
      <c r="M370" s="63"/>
      <c r="N370" s="8"/>
      <c r="O370" s="18"/>
      <c r="P370" s="8"/>
    </row>
    <row r="371" spans="1:16" s="26" customFormat="1" ht="9.9499999999999993" customHeight="1" x14ac:dyDescent="0.3">
      <c r="A371" s="97" t="s">
        <v>149</v>
      </c>
      <c r="B371" s="97"/>
      <c r="C371" s="25">
        <f>SUM(C368,C366,C365,C364,C363,C362,C360,C359,C358,C357,C355,C354,C353,C352,C350,C348,C347,C346,C345,C343,C340)</f>
        <v>2733.9100000000003</v>
      </c>
      <c r="D371" s="6">
        <v>1055</v>
      </c>
      <c r="E371" s="6">
        <f>SUM(E340:E370)</f>
        <v>1051</v>
      </c>
      <c r="F371" s="25">
        <f t="shared" si="41"/>
        <v>0.38443108953842658</v>
      </c>
      <c r="G371" s="6">
        <v>31</v>
      </c>
      <c r="H371" s="55">
        <v>2.9383886255924172E-2</v>
      </c>
      <c r="I371" s="6">
        <v>0</v>
      </c>
      <c r="J371" s="6">
        <f>SUM(J340:J370)</f>
        <v>1</v>
      </c>
      <c r="K371" s="56">
        <f t="shared" si="44"/>
        <v>3.2258064516129031E-2</v>
      </c>
      <c r="L371" s="6">
        <f>SUM(L340:L370)</f>
        <v>46</v>
      </c>
      <c r="M371" s="64">
        <f t="shared" ref="M371:M372" si="45">L371/E371</f>
        <v>4.3767840152235969E-2</v>
      </c>
      <c r="N371" s="6">
        <f>SUM(N340:N370)</f>
        <v>31</v>
      </c>
      <c r="O371" s="56">
        <f t="shared" si="42"/>
        <v>2.9495718363463368E-2</v>
      </c>
      <c r="P371" s="6">
        <f>SUM(P340:P370)</f>
        <v>0</v>
      </c>
    </row>
    <row r="372" spans="1:16" s="26" customFormat="1" ht="9.9499999999999993" customHeight="1" x14ac:dyDescent="0.3">
      <c r="A372" s="97" t="s">
        <v>150</v>
      </c>
      <c r="B372" s="97"/>
      <c r="C372" s="25">
        <f>SUM(C371,C338,C312,C274,C261,C247,C219,C210,C189,C166,C127,C117,C111,C80,C62,C57,C23)</f>
        <v>71152.109999999986</v>
      </c>
      <c r="D372" s="6">
        <v>10006</v>
      </c>
      <c r="E372" s="6">
        <f>SUM(E371,E338,E312,E274,E261,E247,E219,E210,E189,E166,E127,E117,E111,E80,E62,E57,E23)</f>
        <v>9957</v>
      </c>
      <c r="F372" s="25">
        <f t="shared" si="41"/>
        <v>0.13993963074320637</v>
      </c>
      <c r="G372" s="6">
        <v>225</v>
      </c>
      <c r="H372" s="55">
        <v>2.2486508095142913E-2</v>
      </c>
      <c r="I372" s="6">
        <v>8</v>
      </c>
      <c r="J372" s="6">
        <f>SUM(J371,J338,J312,J274,J261,J247,J219,J210,J189,J166,J127,J117,J111,J80,J62,J57,J23)</f>
        <v>9</v>
      </c>
      <c r="K372" s="56">
        <f t="shared" si="44"/>
        <v>0.04</v>
      </c>
      <c r="L372" s="6">
        <f>SUM(L371,L338,L312,L274,L261,L247,L219,L210,L189,L166,L127,L117,L111,L80,L62,L57,L23)</f>
        <v>440</v>
      </c>
      <c r="M372" s="64">
        <f t="shared" si="45"/>
        <v>4.4190017073415688E-2</v>
      </c>
      <c r="N372" s="6">
        <f>SUM(N371,N338,N312,N274,N261,N247,N219,N210,N189,N166,N127,N117,N111,N80,N62,N57,N23)</f>
        <v>225</v>
      </c>
      <c r="O372" s="56">
        <f t="shared" si="42"/>
        <v>2.2597167821633023E-2</v>
      </c>
      <c r="P372" s="6">
        <f>SUM(P371,P338,P312,P274,P261,P247,P219,P210,P189,P166,P127,P117,P111,P80,P62,P57,P23)</f>
        <v>8</v>
      </c>
    </row>
    <row r="373" spans="1:16" x14ac:dyDescent="0.3">
      <c r="K373" s="46"/>
      <c r="L373" s="46"/>
      <c r="M373" s="65"/>
      <c r="N373" s="3"/>
      <c r="O373" s="3"/>
      <c r="P373" s="3"/>
    </row>
    <row r="374" spans="1:16" s="28" customFormat="1" ht="15.75" customHeight="1" x14ac:dyDescent="0.25">
      <c r="B374" s="74" t="s">
        <v>165</v>
      </c>
      <c r="C374" s="74"/>
      <c r="D374" s="74"/>
      <c r="E374" s="74"/>
      <c r="F374" s="74"/>
      <c r="G374" s="74"/>
      <c r="I374" s="53"/>
      <c r="J374" s="43"/>
      <c r="K374" s="47"/>
      <c r="L374" s="47"/>
      <c r="M374" s="66"/>
      <c r="N374" s="29"/>
      <c r="O374" s="29"/>
      <c r="P374" s="29"/>
    </row>
    <row r="375" spans="1:16" s="28" customFormat="1" ht="33.75" customHeight="1" x14ac:dyDescent="0.25">
      <c r="B375" s="74"/>
      <c r="C375" s="74"/>
      <c r="D375" s="74"/>
      <c r="E375" s="74"/>
      <c r="F375" s="74"/>
      <c r="G375" s="74"/>
      <c r="I375" s="53"/>
      <c r="J375" s="43"/>
      <c r="K375" s="43" t="s">
        <v>158</v>
      </c>
      <c r="L375" s="43"/>
      <c r="M375" s="68"/>
      <c r="N375" s="68"/>
      <c r="O375" s="72"/>
      <c r="P375" s="73"/>
    </row>
  </sheetData>
  <mergeCells count="65">
    <mergeCell ref="A339:B339"/>
    <mergeCell ref="A371:B371"/>
    <mergeCell ref="A372:B372"/>
    <mergeCell ref="A275:B275"/>
    <mergeCell ref="A190:B190"/>
    <mergeCell ref="A210:B210"/>
    <mergeCell ref="A211:B211"/>
    <mergeCell ref="A219:B219"/>
    <mergeCell ref="A220:B220"/>
    <mergeCell ref="A247:B247"/>
    <mergeCell ref="A248:B248"/>
    <mergeCell ref="A261:B261"/>
    <mergeCell ref="A262:B262"/>
    <mergeCell ref="A274:B274"/>
    <mergeCell ref="A312:B312"/>
    <mergeCell ref="A313:B313"/>
    <mergeCell ref="A338:B338"/>
    <mergeCell ref="A189:B189"/>
    <mergeCell ref="A63:B63"/>
    <mergeCell ref="A80:B80"/>
    <mergeCell ref="A81:B81"/>
    <mergeCell ref="A111:B111"/>
    <mergeCell ref="A112:B112"/>
    <mergeCell ref="A117:B117"/>
    <mergeCell ref="A118:B118"/>
    <mergeCell ref="A127:B127"/>
    <mergeCell ref="A128:B128"/>
    <mergeCell ref="A166:B166"/>
    <mergeCell ref="A167:B167"/>
    <mergeCell ref="A237:A238"/>
    <mergeCell ref="A62:B62"/>
    <mergeCell ref="N8:N11"/>
    <mergeCell ref="O8:O11"/>
    <mergeCell ref="P8:P11"/>
    <mergeCell ref="J8:J11"/>
    <mergeCell ref="K8:K11"/>
    <mergeCell ref="L8:L11"/>
    <mergeCell ref="A13:B13"/>
    <mergeCell ref="A24:B24"/>
    <mergeCell ref="A57:B57"/>
    <mergeCell ref="A58:B58"/>
    <mergeCell ref="I8:I11"/>
    <mergeCell ref="M8:M11"/>
    <mergeCell ref="A23:B23"/>
    <mergeCell ref="L6:P6"/>
    <mergeCell ref="G7:I7"/>
    <mergeCell ref="J7:K7"/>
    <mergeCell ref="L7:M7"/>
    <mergeCell ref="N7:P7"/>
    <mergeCell ref="O375:P375"/>
    <mergeCell ref="B374:G375"/>
    <mergeCell ref="A1:P1"/>
    <mergeCell ref="A2:P2"/>
    <mergeCell ref="A3:P3"/>
    <mergeCell ref="A4:P4"/>
    <mergeCell ref="A6:A11"/>
    <mergeCell ref="B6:B11"/>
    <mergeCell ref="C6:C11"/>
    <mergeCell ref="D6:E7"/>
    <mergeCell ref="F6:F11"/>
    <mergeCell ref="G6:K6"/>
    <mergeCell ref="D8:D11"/>
    <mergeCell ref="E8:E11"/>
    <mergeCell ref="G8:G11"/>
    <mergeCell ref="H8:H11"/>
  </mergeCells>
  <pageMargins left="0.70866141732283472" right="0.70866141732283472" top="0.74803149606299213" bottom="0.74803149606299213" header="0.31496062992125984" footer="0.31496062992125984"/>
  <pageSetup paperSize="9" scale="8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Выдра</vt:lpstr>
    </vt:vector>
  </TitlesOfParts>
  <Company>Миистерство финансов Хабаровского края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Шилюк Анастасия Александровна</dc:creator>
  <cp:lastModifiedBy>Захурнаева Наталья Николаевна</cp:lastModifiedBy>
  <cp:lastPrinted>2022-06-17T00:48:04Z</cp:lastPrinted>
  <dcterms:created xsi:type="dcterms:W3CDTF">2021-01-12T05:36:13Z</dcterms:created>
  <dcterms:modified xsi:type="dcterms:W3CDTF">2023-02-16T06:48:15Z</dcterms:modified>
</cp:coreProperties>
</file>