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5600" windowHeight="7635"/>
  </bookViews>
  <sheets>
    <sheet name="Барсук" sheetId="9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0" i="9" l="1"/>
  <c r="L240" i="9"/>
  <c r="C125" i="9"/>
  <c r="F237" i="9" l="1"/>
  <c r="K214" i="9" l="1"/>
  <c r="K212" i="9"/>
  <c r="F39" i="9"/>
  <c r="F40" i="9"/>
  <c r="K91" i="9" l="1"/>
  <c r="K93" i="9"/>
  <c r="K94" i="9"/>
  <c r="K95" i="9"/>
  <c r="K87" i="9"/>
  <c r="K81" i="9"/>
  <c r="K82" i="9"/>
  <c r="K17" i="9"/>
  <c r="K18" i="9"/>
  <c r="K20" i="9"/>
  <c r="C166" i="9" l="1"/>
  <c r="E45" i="9" l="1"/>
  <c r="C45" i="9"/>
  <c r="C22" i="9"/>
  <c r="O177" i="9" l="1"/>
  <c r="O93" i="9"/>
  <c r="O18" i="9"/>
  <c r="O17" i="9"/>
  <c r="O16" i="9"/>
  <c r="K26" i="9"/>
  <c r="K47" i="9"/>
  <c r="K48" i="9"/>
  <c r="K50" i="9"/>
  <c r="K71" i="9"/>
  <c r="K76" i="9"/>
  <c r="K78" i="9"/>
  <c r="K79" i="9"/>
  <c r="K86" i="9"/>
  <c r="K90" i="9"/>
  <c r="K97" i="9"/>
  <c r="K108" i="9"/>
  <c r="K110" i="9"/>
  <c r="K120" i="9"/>
  <c r="K164" i="9"/>
  <c r="K235" i="9"/>
  <c r="K16" i="9"/>
  <c r="K24" i="9"/>
  <c r="J125" i="9"/>
  <c r="P239" i="9" l="1"/>
  <c r="N239" i="9"/>
  <c r="L239" i="9"/>
  <c r="J239" i="9"/>
  <c r="E239" i="9"/>
  <c r="P205" i="9"/>
  <c r="N205" i="9"/>
  <c r="L205" i="9"/>
  <c r="J205" i="9"/>
  <c r="E205" i="9"/>
  <c r="L179" i="9"/>
  <c r="J179" i="9"/>
  <c r="E179" i="9"/>
  <c r="P166" i="9"/>
  <c r="N166" i="9"/>
  <c r="L166" i="9"/>
  <c r="J166" i="9"/>
  <c r="E166" i="9"/>
  <c r="L153" i="9"/>
  <c r="J153" i="9"/>
  <c r="E153" i="9"/>
  <c r="P125" i="9"/>
  <c r="N125" i="9"/>
  <c r="L125" i="9"/>
  <c r="K125" i="9"/>
  <c r="E125" i="9"/>
  <c r="P100" i="9"/>
  <c r="N100" i="9"/>
  <c r="L100" i="9"/>
  <c r="J100" i="9"/>
  <c r="K100" i="9" s="1"/>
  <c r="E100" i="9"/>
  <c r="P61" i="9"/>
  <c r="N61" i="9"/>
  <c r="L61" i="9"/>
  <c r="J61" i="9"/>
  <c r="E61" i="9"/>
  <c r="P51" i="9"/>
  <c r="N51" i="9"/>
  <c r="L51" i="9"/>
  <c r="J51" i="9"/>
  <c r="E51" i="9"/>
  <c r="P45" i="9"/>
  <c r="N45" i="9"/>
  <c r="O45" i="9" s="1"/>
  <c r="L45" i="9"/>
  <c r="M45" i="9" s="1"/>
  <c r="J45" i="9"/>
  <c r="P27" i="9"/>
  <c r="N27" i="9"/>
  <c r="L27" i="9"/>
  <c r="J27" i="9"/>
  <c r="K27" i="9" s="1"/>
  <c r="E27" i="9"/>
  <c r="P22" i="9"/>
  <c r="N22" i="9"/>
  <c r="L22" i="9"/>
  <c r="E22" i="9"/>
  <c r="M51" i="9" l="1"/>
  <c r="M61" i="9"/>
  <c r="M125" i="9"/>
  <c r="M166" i="9"/>
  <c r="M239" i="9"/>
  <c r="M205" i="9"/>
  <c r="M179" i="9"/>
  <c r="M153" i="9"/>
  <c r="M22" i="9"/>
  <c r="O22" i="9"/>
  <c r="M27" i="9"/>
  <c r="M100" i="9"/>
  <c r="O27" i="9"/>
  <c r="K51" i="9"/>
  <c r="O51" i="9"/>
  <c r="O61" i="9"/>
  <c r="O100" i="9"/>
  <c r="O125" i="9"/>
  <c r="K166" i="9"/>
  <c r="O166" i="9"/>
  <c r="K205" i="9"/>
  <c r="O205" i="9"/>
  <c r="E240" i="9"/>
  <c r="K239" i="9"/>
  <c r="O239" i="9"/>
  <c r="P179" i="9"/>
  <c r="P153" i="9"/>
  <c r="P240" i="9" l="1"/>
  <c r="M240" i="9"/>
  <c r="F16" i="9"/>
  <c r="F17" i="9"/>
  <c r="F18" i="9"/>
  <c r="F19" i="9"/>
  <c r="F20" i="9"/>
  <c r="F22" i="9"/>
  <c r="F24" i="9"/>
  <c r="F26" i="9"/>
  <c r="F30" i="9"/>
  <c r="F32" i="9"/>
  <c r="F34" i="9"/>
  <c r="F35" i="9"/>
  <c r="F36" i="9"/>
  <c r="F37" i="9"/>
  <c r="F41" i="9"/>
  <c r="F42" i="9"/>
  <c r="F43" i="9"/>
  <c r="F47" i="9"/>
  <c r="F48" i="9"/>
  <c r="F50" i="9"/>
  <c r="F54" i="9"/>
  <c r="F55" i="9"/>
  <c r="F56" i="9"/>
  <c r="F58" i="9"/>
  <c r="F59" i="9"/>
  <c r="F64" i="9"/>
  <c r="F66" i="9"/>
  <c r="F68" i="9"/>
  <c r="F70" i="9"/>
  <c r="F71" i="9"/>
  <c r="F73" i="9"/>
  <c r="F74" i="9"/>
  <c r="F76" i="9"/>
  <c r="F77" i="9"/>
  <c r="F78" i="9"/>
  <c r="F79" i="9"/>
  <c r="F81" i="9"/>
  <c r="F82" i="9"/>
  <c r="F84" i="9"/>
  <c r="F86" i="9"/>
  <c r="F87" i="9"/>
  <c r="F88" i="9"/>
  <c r="F90" i="9"/>
  <c r="F91" i="9"/>
  <c r="F93" i="9"/>
  <c r="F94" i="9"/>
  <c r="F95" i="9"/>
  <c r="F96" i="9"/>
  <c r="F97" i="9"/>
  <c r="F98" i="9"/>
  <c r="F102" i="9"/>
  <c r="F104" i="9"/>
  <c r="F106" i="9"/>
  <c r="F108" i="9"/>
  <c r="F110" i="9"/>
  <c r="F111" i="9"/>
  <c r="F112" i="9"/>
  <c r="F113" i="9"/>
  <c r="F115" i="9"/>
  <c r="F117" i="9"/>
  <c r="F118" i="9"/>
  <c r="F120" i="9"/>
  <c r="F121" i="9"/>
  <c r="F122" i="9"/>
  <c r="F123" i="9"/>
  <c r="F128" i="9"/>
  <c r="F129" i="9"/>
  <c r="F131" i="9"/>
  <c r="F132" i="9"/>
  <c r="F133" i="9"/>
  <c r="F135" i="9"/>
  <c r="F136" i="9"/>
  <c r="F137" i="9"/>
  <c r="F138" i="9"/>
  <c r="F140" i="9"/>
  <c r="F141" i="9"/>
  <c r="F142" i="9"/>
  <c r="F144" i="9"/>
  <c r="F145" i="9"/>
  <c r="F146" i="9"/>
  <c r="F147" i="9"/>
  <c r="F148" i="9"/>
  <c r="F149" i="9"/>
  <c r="F150" i="9"/>
  <c r="F151" i="9"/>
  <c r="F155" i="9"/>
  <c r="F157" i="9"/>
  <c r="F158" i="9"/>
  <c r="F159" i="9"/>
  <c r="F160" i="9"/>
  <c r="F161" i="9"/>
  <c r="F162" i="9"/>
  <c r="F164" i="9"/>
  <c r="F169" i="9"/>
  <c r="F170" i="9"/>
  <c r="F171" i="9"/>
  <c r="F172" i="9"/>
  <c r="F173" i="9"/>
  <c r="F175" i="9"/>
  <c r="F176" i="9"/>
  <c r="F177" i="9"/>
  <c r="F182" i="9"/>
  <c r="F183" i="9"/>
  <c r="F185" i="9"/>
  <c r="F186" i="9"/>
  <c r="F187" i="9"/>
  <c r="F188" i="9"/>
  <c r="F189" i="9"/>
  <c r="F191" i="9"/>
  <c r="F192" i="9"/>
  <c r="F194" i="9"/>
  <c r="F195" i="9"/>
  <c r="F196" i="9"/>
  <c r="F197" i="9"/>
  <c r="F198" i="9"/>
  <c r="F199" i="9"/>
  <c r="F201" i="9"/>
  <c r="F202" i="9"/>
  <c r="F203" i="9"/>
  <c r="F208" i="9"/>
  <c r="F209" i="9"/>
  <c r="F210" i="9"/>
  <c r="F212" i="9"/>
  <c r="F214" i="9"/>
  <c r="F216" i="9"/>
  <c r="F217" i="9"/>
  <c r="F219" i="9"/>
  <c r="F221" i="9"/>
  <c r="F222" i="9"/>
  <c r="F223" i="9"/>
  <c r="F224" i="9"/>
  <c r="F226" i="9"/>
  <c r="F227" i="9"/>
  <c r="F228" i="9"/>
  <c r="F229" i="9"/>
  <c r="F231" i="9"/>
  <c r="F232" i="9"/>
  <c r="F233" i="9"/>
  <c r="F234" i="9"/>
  <c r="F235" i="9"/>
  <c r="F236" i="9"/>
  <c r="F15" i="9"/>
  <c r="C205" i="9" l="1"/>
  <c r="F205" i="9" s="1"/>
  <c r="O19" i="9" l="1"/>
  <c r="O20" i="9"/>
  <c r="O24" i="9"/>
  <c r="O26" i="9"/>
  <c r="O47" i="9"/>
  <c r="O48" i="9"/>
  <c r="O50" i="9"/>
  <c r="O54" i="9"/>
  <c r="O64" i="9"/>
  <c r="O66" i="9"/>
  <c r="O68" i="9"/>
  <c r="O70" i="9"/>
  <c r="O71" i="9"/>
  <c r="O73" i="9"/>
  <c r="O74" i="9"/>
  <c r="O76" i="9"/>
  <c r="O78" i="9"/>
  <c r="O79" i="9"/>
  <c r="O81" i="9"/>
  <c r="O82" i="9"/>
  <c r="O84" i="9"/>
  <c r="O86" i="9"/>
  <c r="O87" i="9"/>
  <c r="O88" i="9"/>
  <c r="O90" i="9"/>
  <c r="O91" i="9"/>
  <c r="O94" i="9"/>
  <c r="O95" i="9"/>
  <c r="O97" i="9"/>
  <c r="O98" i="9"/>
  <c r="O102" i="9"/>
  <c r="O108" i="9"/>
  <c r="O110" i="9"/>
  <c r="O115" i="9"/>
  <c r="O117" i="9"/>
  <c r="O118" i="9"/>
  <c r="O120" i="9"/>
  <c r="O122" i="9"/>
  <c r="O123" i="9"/>
  <c r="O128" i="9"/>
  <c r="O131" i="9"/>
  <c r="O135" i="9"/>
  <c r="O136" i="9"/>
  <c r="O137" i="9"/>
  <c r="O146" i="9"/>
  <c r="O148" i="9"/>
  <c r="O149" i="9"/>
  <c r="O150" i="9"/>
  <c r="O151" i="9"/>
  <c r="O164" i="9"/>
  <c r="O202" i="9"/>
  <c r="O203" i="9"/>
  <c r="O212" i="9"/>
  <c r="O214" i="9"/>
  <c r="O216" i="9"/>
  <c r="O217" i="9"/>
  <c r="O222" i="9"/>
  <c r="O223" i="9"/>
  <c r="O228" i="9"/>
  <c r="O229" i="9"/>
  <c r="O231" i="9"/>
  <c r="O235" i="9"/>
  <c r="O236" i="9"/>
  <c r="O15" i="9"/>
  <c r="N179" i="9" l="1"/>
  <c r="N153" i="9"/>
  <c r="O153" i="9" s="1"/>
  <c r="J22" i="9"/>
  <c r="J240" i="9" s="1"/>
  <c r="O240" i="9" l="1"/>
  <c r="K240" i="9"/>
  <c r="K22" i="9"/>
  <c r="O179" i="9"/>
  <c r="C239" i="9" l="1"/>
  <c r="F45" i="9"/>
  <c r="F239" i="9" l="1"/>
  <c r="C61" i="9"/>
  <c r="F61" i="9" s="1"/>
  <c r="C179" i="9" l="1"/>
  <c r="F166" i="9"/>
  <c r="C153" i="9"/>
  <c r="F153" i="9" s="1"/>
  <c r="F125" i="9"/>
  <c r="C100" i="9"/>
  <c r="F100" i="9" s="1"/>
  <c r="C51" i="9"/>
  <c r="F51" i="9" s="1"/>
  <c r="F179" i="9" l="1"/>
  <c r="C27" i="9"/>
  <c r="F27" i="9" s="1"/>
  <c r="C240" i="9" l="1"/>
  <c r="F240" i="9" s="1"/>
</calcChain>
</file>

<file path=xl/sharedStrings.xml><?xml version="1.0" encoding="utf-8"?>
<sst xmlns="http://schemas.openxmlformats.org/spreadsheetml/2006/main" count="257" uniqueCount="227">
  <si>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</si>
  <si>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</si>
  <si>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</si>
  <si>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</si>
  <si>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</si>
  <si>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</si>
  <si>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</si>
  <si>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</si>
  <si>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</si>
  <si>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</si>
  <si>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</si>
  <si>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</si>
  <si>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</si>
  <si>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освоение квоты, %</t>
  </si>
  <si>
    <t>в том числе для КМНС, особей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</si>
  <si>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</si>
  <si>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</si>
  <si>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</si>
  <si>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</si>
  <si>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</si>
  <si>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</si>
  <si>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Бикинский муниципальный район</t>
  </si>
  <si>
    <t>ОО Бикинское РОО и Р (2036)</t>
  </si>
  <si>
    <t>ООО "Промхоз "Вяземский" (42/27)</t>
  </si>
  <si>
    <t>Итого по Бикинскому муниципальному району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</si>
  <si>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</si>
  <si>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</si>
  <si>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</si>
  <si>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</si>
  <si>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</si>
  <si>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</si>
  <si>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</si>
  <si>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Вяземский муниципальный район</t>
  </si>
  <si>
    <t>ООО "Промхоз "Вяземский" (27/27)</t>
  </si>
  <si>
    <t>Итого по Вяземскому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</si>
  <si>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</si>
  <si>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</si>
  <si>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</si>
  <si>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</si>
  <si>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</si>
  <si>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</si>
  <si>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</si>
  <si>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</si>
  <si>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</si>
  <si>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</si>
  <si>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</si>
  <si>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</si>
  <si>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</si>
  <si>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</si>
  <si>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</si>
  <si>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</si>
  <si>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 xml:space="preserve">ООО ОКМНС "Сукпай" (20/27) 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</si>
  <si>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</si>
  <si>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</si>
  <si>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</si>
  <si>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</si>
  <si>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</si>
  <si>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</si>
  <si>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Нанайский Райкооп (39/27)</t>
  </si>
  <si>
    <t>ООО "Таежное" (44/27)</t>
  </si>
  <si>
    <t>ООО "Баин" (22/27)</t>
  </si>
  <si>
    <t>Итого по Нанайскому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</si>
  <si>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</si>
  <si>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</si>
  <si>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</si>
  <si>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</si>
  <si>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</si>
  <si>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</si>
  <si>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</si>
  <si>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ООО "Кур-Восток-Урми" (17/27)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</si>
  <si>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</si>
  <si>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</si>
  <si>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</si>
  <si>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</si>
  <si>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</si>
  <si>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</si>
  <si>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ЗАО СПХ (21/27)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</si>
  <si>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</si>
  <si>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</si>
  <si>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</si>
  <si>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</si>
  <si>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</si>
  <si>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</si>
  <si>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</si>
  <si>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</si>
  <si>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</si>
  <si>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</si>
  <si>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Ульчский муниципальный район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</si>
  <si>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</si>
  <si>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</si>
  <si>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</si>
  <si>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</si>
  <si>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</si>
  <si>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</si>
  <si>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</si>
  <si>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</si>
  <si>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</si>
  <si>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</si>
  <si>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</si>
  <si>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</si>
  <si>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</si>
  <si>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</si>
  <si>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</si>
  <si>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</si>
  <si>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</si>
  <si>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</si>
  <si>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</si>
  <si>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</si>
  <si>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</si>
  <si>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</si>
  <si>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</si>
  <si>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</si>
  <si>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>ОО Вяземское РОО и Р (46/27-В)</t>
  </si>
  <si>
    <t>ООО ЛЕСОХ "Дурминское" (1964)</t>
  </si>
  <si>
    <t>ООО  "Уджаки" (2072)</t>
  </si>
  <si>
    <t>Кооператив "Таежный" (45/27)</t>
  </si>
  <si>
    <t>Субъект Российской Федерации Хабаровский край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</si>
  <si>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</si>
  <si>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Н.Н. Захурнаева</t>
  </si>
  <si>
    <t>ОО Хабаровское ГОО и Р (2044)</t>
  </si>
  <si>
    <t>Государственный природный заказник "Матайский"</t>
  </si>
  <si>
    <t>Государственный природный заказник "Чукенский"</t>
  </si>
  <si>
    <t>2022 г.</t>
  </si>
  <si>
    <t>Вид охотничьих ресурсов Барсук</t>
  </si>
  <si>
    <t xml:space="preserve"> Заместитель начальника управления охотничьего хозяйства Правительства Хабаровского края - начальник отдела государственного мониторинга и использования охотничьих ресурсов</t>
  </si>
  <si>
    <t>ХКОО КО и Р "Ударный" (1/27/2022)</t>
  </si>
  <si>
    <t>ООО "Омал" (89/27)</t>
  </si>
  <si>
    <t>на период с 1 августа 2023 г. до 1 августа 2024 г.</t>
  </si>
  <si>
    <t>2023 г.</t>
  </si>
  <si>
    <t>охотничье угодье участок "Охотничье угодье"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</si>
  <si>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</si>
  <si>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</si>
  <si>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</si>
  <si>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</si>
  <si>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"Уссури-Подхоренок"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</si>
  <si>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</si>
  <si>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</si>
  <si>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</si>
  <si>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</si>
  <si>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</si>
  <si>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</si>
  <si>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</si>
  <si>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</si>
  <si>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</si>
  <si>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</si>
  <si>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</si>
  <si>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</si>
  <si>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"Були"</t>
  </si>
  <si>
    <t>охотничье угодье участок "Верхний Сукпай"</t>
  </si>
  <si>
    <t>охотничье угодье участок "Сукпайский"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</si>
  <si>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</si>
  <si>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</si>
  <si>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</si>
  <si>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</si>
  <si>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</si>
  <si>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</si>
  <si>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</si>
  <si>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"Нимеленский"</t>
  </si>
  <si>
    <t>охотничье угодье участок "Верховья р. Нюря"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</si>
  <si>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</si>
  <si>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</si>
  <si>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</si>
  <si>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</si>
  <si>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Озерное</t>
  </si>
  <si>
    <t>охотничье угодье участок Херпучинский</t>
  </si>
  <si>
    <t>охотничье угодье участок "Амгунь-Сомня-Им"</t>
  </si>
  <si>
    <t>охотничье угодье участок "Юго-Восточный"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</si>
  <si>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</si>
  <si>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</si>
  <si>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</si>
  <si>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</si>
  <si>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"Дальжа"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</si>
  <si>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</si>
  <si>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</si>
  <si>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</si>
  <si>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</si>
  <si>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</si>
  <si>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</si>
  <si>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</si>
  <si>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</si>
  <si>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</si>
  <si>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</si>
  <si>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</si>
  <si>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</si>
  <si>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</si>
  <si>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</si>
  <si>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</si>
  <si>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</si>
  <si>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</si>
  <si>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</si>
  <si>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</si>
  <si>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</si>
  <si>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</si>
  <si>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</si>
  <si>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</si>
  <si>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 xml:space="preserve"> "Охотничье угодье"</t>
  </si>
  <si>
    <t>общедоступное охотничье угодье участок Джелюмкен</t>
  </si>
  <si>
    <t>общедоступное охотничье угодье участок Сельгон</t>
  </si>
  <si>
    <t>общедоступное охотничье угодье участок Санболи</t>
  </si>
  <si>
    <t>общедоступное охотничье угодье участок Тейсин</t>
  </si>
  <si>
    <t>общедоступное охотничье угодье участок Дурмин</t>
  </si>
  <si>
    <t>общедоступное охотничье угодье участок Кафэ</t>
  </si>
  <si>
    <t>общедоступное охотничье угодье участок Мухенский</t>
  </si>
  <si>
    <t>общедоступное охотничье угодье участок Амур</t>
  </si>
  <si>
    <t>общедоступное охотничье угодье участок Мухен</t>
  </si>
  <si>
    <t>охотничье угодье участок № 1 "Тумнинский"</t>
  </si>
  <si>
    <t>охотничье угодье участок № 2 "Ванинский"</t>
  </si>
  <si>
    <t>обшедоступное охотничье угодье участок Агние-Афанасьевск</t>
  </si>
  <si>
    <t>обшедоступное охотничье угодье участок р. Яй</t>
  </si>
  <si>
    <t>обшедоступное охотничье угодье участок р. Им</t>
  </si>
  <si>
    <t>обшедоступное охотничье угодье участок Меван Западный</t>
  </si>
  <si>
    <t>обшедоступное охотничье угодье участок Меван Восточный</t>
  </si>
  <si>
    <t>обшедоступное охотничье угодье участок Чукчагир</t>
  </si>
  <si>
    <t>обшедоступное охотничье угодье участок  Тайга</t>
  </si>
  <si>
    <t>обшедоступное охотничье угодье участок Советско-Гаванаский</t>
  </si>
  <si>
    <t>общедоступное охотничье угодье Хабаровское</t>
  </si>
  <si>
    <t>общедоступное охотничье угодье Змейка</t>
  </si>
  <si>
    <t>ЗАО СПХ (3-1/27/2022)</t>
  </si>
  <si>
    <t>ЗАО СПХ (3-2/27/2022)</t>
  </si>
  <si>
    <t>ООО "Подхоренок" (49/27)</t>
  </si>
  <si>
    <t>ООО "Профиль" (2/27/2022)</t>
  </si>
  <si>
    <t>ООО "Лесные продукты" (48/27)</t>
  </si>
  <si>
    <t>МО ВОО ОСОО ДВО (6/27/2023)</t>
  </si>
  <si>
    <t>охотничье угодье "Сарапульское охотничье хозяйство"</t>
  </si>
  <si>
    <t>ООО "Амтур" (5/27/2023</t>
  </si>
  <si>
    <t>охотничье угодье "Участок 3"</t>
  </si>
  <si>
    <t>ООО "Урзус" (4/27/2022)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</si>
</sst>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10" fontId="0" fillId="0" borderId="0" xfId="0" applyNumberFormat="1"/>
    <xf numFmtId="0" fontId="8" fillId="0" borderId="0" xfId="0" applyFont="1"/>
    <xf numFmtId="0" fontId="8" fillId="0" borderId="0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/>
    <xf numFmtId="0" fontId="9" fillId="0" borderId="0" xfId="0" applyFont="1" applyBorder="1"/>
    <xf numFmtId="0" fontId="5" fillId="0" borderId="0" xfId="0" applyFont="1" applyBorder="1"/>
    <xf numFmtId="0" fontId="10" fillId="0" borderId="0" xfId="0" applyFont="1"/>
    <xf numFmtId="10" fontId="2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/>
    <xf numFmtId="0" fontId="8" fillId="0" borderId="0" xfId="0" applyFont="1" applyAlignment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8" fillId="0" borderId="0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4" fontId="8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3"/>
  <sheetViews>
    <sheetView tabSelected="1" topLeftCell="B238" zoomScale="136" zoomScaleNormal="136" zoomScaleSheetLayoutView="130" workbookViewId="0">
      <pane xSplit="23175" ySplit="6855" topLeftCell="Q9"/>
      <selection activeCell="B115" sqref="B115"/>
      <selection pane="topRight" activeCell="Q5" sqref="Q5"/>
      <selection pane="bottomLeft" activeCell="R3" sqref="R3"/>
      <selection pane="bottomRight" activeCell="Q12" sqref="Q12"/>
    </sheetView>
  </sheetViews>
  <sheetFormatPr defaultRowHeight="18.75" x14ac:dyDescent="0.3"/>
  <cols>
    <col min="1" max="1" width="3.5546875" customWidth="1"/>
    <col min="2" max="2" width="30.5546875" customWidth="1"/>
    <col min="3" max="3" width="7.77734375" customWidth="1"/>
    <col min="4" max="4" width="4.44140625" customWidth="1"/>
    <col min="5" max="5" width="5.44140625" style="60" customWidth="1"/>
    <col min="6" max="6" width="11.77734375" customWidth="1"/>
    <col min="7" max="7" width="7.5546875" customWidth="1"/>
    <col min="8" max="8" width="5" customWidth="1"/>
    <col min="9" max="9" width="7.77734375" customWidth="1"/>
    <col min="10" max="10" width="6.44140625" style="38" customWidth="1"/>
    <col min="11" max="11" width="6.21875" style="53" customWidth="1"/>
    <col min="12" max="12" width="4.88671875" style="38" customWidth="1"/>
    <col min="13" max="13" width="4.6640625" customWidth="1"/>
    <col min="14" max="14" width="6.6640625" customWidth="1"/>
    <col min="15" max="15" width="5" style="60" customWidth="1"/>
    <col min="16" max="16" width="5" customWidth="1"/>
    <col min="18" max="18" width="21.33203125" customWidth="1"/>
  </cols>
  <sheetData>
    <row r="1" spans="1:22" x14ac:dyDescent="0.3">
      <c r="A1" s="66" t="s">
        <v>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1"/>
      <c r="R1" s="1"/>
      <c r="S1" s="1"/>
      <c r="T1" s="1"/>
      <c r="U1" s="1"/>
      <c r="V1" s="1"/>
    </row>
    <row r="2" spans="1:22" x14ac:dyDescent="0.3">
      <c r="A2" s="66" t="s">
        <v>127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1"/>
      <c r="R2" s="1"/>
      <c r="S2" s="1"/>
      <c r="T2" s="1"/>
      <c r="U2" s="1"/>
      <c r="V2" s="1"/>
    </row>
    <row r="3" spans="1:22" x14ac:dyDescent="0.3">
      <c r="A3" s="67" t="s">
        <v>116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1"/>
      <c r="R3" s="1"/>
      <c r="S3" s="1"/>
      <c r="T3" s="1"/>
      <c r="U3" s="1"/>
      <c r="V3" s="1"/>
    </row>
    <row r="4" spans="1:22" x14ac:dyDescent="0.3">
      <c r="A4" s="67" t="s">
        <v>123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1"/>
      <c r="R4" s="1"/>
      <c r="S4" s="1"/>
      <c r="T4" s="1"/>
      <c r="U4" s="1"/>
      <c r="V4" s="1"/>
    </row>
    <row r="5" spans="1:22" x14ac:dyDescent="0.3">
      <c r="A5" s="1"/>
      <c r="B5" s="1"/>
      <c r="C5" s="1"/>
      <c r="D5" s="1"/>
      <c r="E5" s="55"/>
      <c r="F5" s="1"/>
      <c r="G5" s="1"/>
      <c r="H5" s="1"/>
      <c r="I5" s="1"/>
      <c r="J5" s="37"/>
      <c r="K5" s="46"/>
      <c r="L5" s="37"/>
      <c r="M5" s="1"/>
      <c r="N5" s="1"/>
      <c r="O5" s="55"/>
      <c r="P5" s="1"/>
      <c r="Q5" s="1"/>
      <c r="R5" s="1"/>
      <c r="S5" s="1"/>
      <c r="T5" s="1"/>
      <c r="U5" s="1"/>
      <c r="V5" s="1"/>
    </row>
    <row r="6" spans="1:22" x14ac:dyDescent="0.3">
      <c r="A6" s="68" t="s">
        <v>0</v>
      </c>
      <c r="B6" s="69" t="s">
        <v>1</v>
      </c>
      <c r="C6" s="70" t="s">
        <v>16</v>
      </c>
      <c r="D6" s="69" t="s">
        <v>2</v>
      </c>
      <c r="E6" s="69"/>
      <c r="F6" s="69" t="s">
        <v>3</v>
      </c>
      <c r="G6" s="69" t="s">
        <v>4</v>
      </c>
      <c r="H6" s="69"/>
      <c r="I6" s="69"/>
      <c r="J6" s="69"/>
      <c r="K6" s="69"/>
      <c r="L6" s="69" t="s">
        <v>5</v>
      </c>
      <c r="M6" s="69"/>
      <c r="N6" s="69"/>
      <c r="O6" s="69"/>
      <c r="P6" s="69"/>
      <c r="Q6" s="2"/>
      <c r="R6" s="2"/>
      <c r="S6" s="2"/>
      <c r="T6" s="2"/>
      <c r="U6" s="2"/>
      <c r="V6" s="2"/>
    </row>
    <row r="7" spans="1:22" ht="67.5" customHeight="1" x14ac:dyDescent="0.3">
      <c r="A7" s="68"/>
      <c r="B7" s="69"/>
      <c r="C7" s="71"/>
      <c r="D7" s="69"/>
      <c r="E7" s="69"/>
      <c r="F7" s="69"/>
      <c r="G7" s="69" t="s">
        <v>6</v>
      </c>
      <c r="H7" s="69"/>
      <c r="I7" s="69"/>
      <c r="J7" s="69" t="s">
        <v>7</v>
      </c>
      <c r="K7" s="69"/>
      <c r="L7" s="69" t="s">
        <v>8</v>
      </c>
      <c r="M7" s="69"/>
      <c r="N7" s="69" t="s">
        <v>9</v>
      </c>
      <c r="O7" s="69"/>
      <c r="P7" s="69"/>
      <c r="Q7" s="2"/>
      <c r="R7" s="2"/>
      <c r="S7" s="2"/>
      <c r="T7" s="2"/>
      <c r="U7" s="2"/>
      <c r="V7" s="2"/>
    </row>
    <row r="8" spans="1:22" ht="18" customHeight="1" x14ac:dyDescent="0.3">
      <c r="A8" s="68"/>
      <c r="B8" s="69"/>
      <c r="C8" s="71"/>
      <c r="D8" s="69" t="s">
        <v>122</v>
      </c>
      <c r="E8" s="73" t="s">
        <v>128</v>
      </c>
      <c r="F8" s="69"/>
      <c r="G8" s="69" t="s">
        <v>10</v>
      </c>
      <c r="H8" s="69" t="s">
        <v>11</v>
      </c>
      <c r="I8" s="69" t="s">
        <v>12</v>
      </c>
      <c r="J8" s="69" t="s">
        <v>10</v>
      </c>
      <c r="K8" s="73" t="s">
        <v>13</v>
      </c>
      <c r="L8" s="69" t="s">
        <v>10</v>
      </c>
      <c r="M8" s="69" t="s">
        <v>11</v>
      </c>
      <c r="N8" s="69" t="s">
        <v>10</v>
      </c>
      <c r="O8" s="73" t="s">
        <v>11</v>
      </c>
      <c r="P8" s="69" t="s">
        <v>14</v>
      </c>
      <c r="Q8" s="2"/>
      <c r="R8" s="2"/>
      <c r="S8" s="2"/>
      <c r="T8" s="2"/>
      <c r="U8" s="2"/>
      <c r="V8" s="2"/>
    </row>
    <row r="9" spans="1:22" ht="18" customHeight="1" x14ac:dyDescent="0.3">
      <c r="A9" s="68"/>
      <c r="B9" s="69"/>
      <c r="C9" s="71"/>
      <c r="D9" s="69"/>
      <c r="E9" s="73"/>
      <c r="F9" s="69"/>
      <c r="G9" s="69"/>
      <c r="H9" s="69"/>
      <c r="I9" s="69"/>
      <c r="J9" s="69"/>
      <c r="K9" s="73"/>
      <c r="L9" s="69"/>
      <c r="M9" s="69"/>
      <c r="N9" s="69"/>
      <c r="O9" s="73"/>
      <c r="P9" s="69"/>
      <c r="Q9" s="2"/>
      <c r="R9" s="2"/>
      <c r="S9" s="2"/>
      <c r="T9" s="2"/>
      <c r="U9" s="2"/>
      <c r="V9" s="2"/>
    </row>
    <row r="10" spans="1:22" ht="18" customHeight="1" x14ac:dyDescent="0.3">
      <c r="A10" s="68"/>
      <c r="B10" s="69"/>
      <c r="C10" s="71"/>
      <c r="D10" s="69"/>
      <c r="E10" s="73"/>
      <c r="F10" s="69"/>
      <c r="G10" s="69"/>
      <c r="H10" s="69"/>
      <c r="I10" s="69"/>
      <c r="J10" s="69"/>
      <c r="K10" s="73"/>
      <c r="L10" s="69"/>
      <c r="M10" s="69"/>
      <c r="N10" s="69"/>
      <c r="O10" s="73"/>
      <c r="P10" s="69"/>
      <c r="Q10" s="2"/>
      <c r="R10" s="2"/>
      <c r="S10" s="2"/>
      <c r="T10" s="2"/>
      <c r="U10" s="2"/>
      <c r="V10" s="2"/>
    </row>
    <row r="11" spans="1:22" ht="72.75" customHeight="1" x14ac:dyDescent="0.3">
      <c r="A11" s="68"/>
      <c r="B11" s="69"/>
      <c r="C11" s="72"/>
      <c r="D11" s="69"/>
      <c r="E11" s="73"/>
      <c r="F11" s="69"/>
      <c r="G11" s="69"/>
      <c r="H11" s="69"/>
      <c r="I11" s="69"/>
      <c r="J11" s="69"/>
      <c r="K11" s="73"/>
      <c r="L11" s="69"/>
      <c r="M11" s="69"/>
      <c r="N11" s="69"/>
      <c r="O11" s="73"/>
      <c r="P11" s="69"/>
      <c r="Q11" s="2"/>
      <c r="R11" s="2"/>
      <c r="S11" s="2"/>
      <c r="T11" s="2"/>
      <c r="U11" s="2"/>
      <c r="V11" s="2"/>
    </row>
    <row r="12" spans="1:22" x14ac:dyDescent="0.3">
      <c r="A12" s="8">
        <v>1</v>
      </c>
      <c r="B12" s="9">
        <v>2</v>
      </c>
      <c r="C12" s="9">
        <v>3</v>
      </c>
      <c r="D12" s="9">
        <v>4</v>
      </c>
      <c r="E12" s="47">
        <v>5</v>
      </c>
      <c r="F12" s="9">
        <v>6</v>
      </c>
      <c r="G12" s="9">
        <v>7</v>
      </c>
      <c r="H12" s="9">
        <v>8</v>
      </c>
      <c r="I12" s="9">
        <v>9</v>
      </c>
      <c r="J12" s="36">
        <v>15</v>
      </c>
      <c r="K12" s="47">
        <v>21</v>
      </c>
      <c r="L12" s="36">
        <v>22</v>
      </c>
      <c r="M12" s="9">
        <v>23</v>
      </c>
      <c r="N12" s="9">
        <v>24</v>
      </c>
      <c r="O12" s="47">
        <v>25</v>
      </c>
      <c r="P12" s="9">
        <v>26</v>
      </c>
      <c r="Q12" s="2"/>
      <c r="R12" s="2"/>
      <c r="S12" s="2"/>
      <c r="T12" s="2"/>
      <c r="U12" s="2"/>
      <c r="V12" s="2"/>
    </row>
    <row r="13" spans="1:22" ht="21.95" customHeight="1" x14ac:dyDescent="0.3">
      <c r="A13" s="75" t="s">
        <v>17</v>
      </c>
      <c r="B13" s="76"/>
      <c r="C13" s="10"/>
      <c r="D13" s="10"/>
      <c r="E13" s="48"/>
      <c r="F13" s="10"/>
      <c r="G13" s="10"/>
      <c r="H13" s="10"/>
      <c r="I13" s="10"/>
      <c r="J13" s="10"/>
      <c r="K13" s="48"/>
      <c r="L13" s="10"/>
      <c r="M13" s="10"/>
      <c r="N13" s="10"/>
      <c r="O13" s="48"/>
      <c r="P13" s="10"/>
      <c r="Q13" s="2"/>
      <c r="R13" s="2"/>
      <c r="S13" s="2"/>
      <c r="T13" s="2"/>
      <c r="U13" s="2"/>
      <c r="V13" s="2"/>
    </row>
    <row r="14" spans="1:22" ht="9.9499999999999993" customHeight="1" x14ac:dyDescent="0.3">
      <c r="A14" s="27">
        <v>1</v>
      </c>
      <c r="B14" s="27" t="s">
        <v>18</v>
      </c>
      <c r="C14" s="6"/>
      <c r="D14" s="11"/>
      <c r="E14" s="13"/>
      <c r="F14" s="12"/>
      <c r="G14" s="13"/>
      <c r="H14" s="14"/>
      <c r="I14" s="6"/>
      <c r="J14" s="6"/>
      <c r="K14" s="49"/>
      <c r="L14" s="6"/>
      <c r="M14" s="15"/>
      <c r="N14" s="6"/>
      <c r="O14" s="49"/>
      <c r="P14" s="6"/>
      <c r="Q14" s="1"/>
      <c r="R14" s="1"/>
      <c r="S14" s="1"/>
      <c r="T14" s="1"/>
      <c r="U14" s="1"/>
      <c r="V14" s="1"/>
    </row>
    <row r="15" spans="1:22" ht="9.9499999999999993" customHeight="1" x14ac:dyDescent="0.3">
      <c r="A15" s="27"/>
      <c r="B15" s="27" t="s">
        <v>195</v>
      </c>
      <c r="C15" s="6">
        <v>1221.3</v>
      </c>
      <c r="D15" s="11">
        <v>120</v>
      </c>
      <c r="E15" s="13">
        <v>120</v>
      </c>
      <c r="F15" s="19">
        <f>E15/C15</f>
        <v>9.8255956767379027E-2</v>
      </c>
      <c r="G15" s="13">
        <v>0</v>
      </c>
      <c r="H15" s="42">
        <v>0</v>
      </c>
      <c r="I15" s="6"/>
      <c r="J15" s="6">
        <v>0</v>
      </c>
      <c r="K15" s="49">
        <v>0</v>
      </c>
      <c r="L15" s="6">
        <v>12</v>
      </c>
      <c r="M15" s="35">
        <v>0.1</v>
      </c>
      <c r="N15" s="6">
        <v>0</v>
      </c>
      <c r="O15" s="49">
        <f>N15/E15</f>
        <v>0</v>
      </c>
      <c r="P15" s="6"/>
      <c r="Q15" s="1"/>
      <c r="R15" s="1"/>
      <c r="S15" s="1"/>
      <c r="T15" s="1"/>
      <c r="U15" s="1"/>
      <c r="V15" s="1"/>
    </row>
    <row r="16" spans="1:22" ht="9.9499999999999993" customHeight="1" x14ac:dyDescent="0.3">
      <c r="A16" s="27">
        <v>2</v>
      </c>
      <c r="B16" s="27" t="s">
        <v>119</v>
      </c>
      <c r="C16" s="6">
        <v>149.35</v>
      </c>
      <c r="D16" s="11">
        <v>85</v>
      </c>
      <c r="E16" s="13">
        <v>85</v>
      </c>
      <c r="F16" s="19">
        <f t="shared" ref="F16:F81" si="0">E16/C16</f>
        <v>0.56913290927351856</v>
      </c>
      <c r="G16" s="13">
        <v>8</v>
      </c>
      <c r="H16" s="42">
        <v>9.4117647058823528E-2</v>
      </c>
      <c r="I16" s="6"/>
      <c r="J16" s="6">
        <v>0</v>
      </c>
      <c r="K16" s="49">
        <f t="shared" ref="K16:K81" si="1">J16/G16</f>
        <v>0</v>
      </c>
      <c r="L16" s="6">
        <v>8</v>
      </c>
      <c r="M16" s="35">
        <v>0.1</v>
      </c>
      <c r="N16" s="6">
        <v>8</v>
      </c>
      <c r="O16" s="49">
        <f t="shared" ref="O16" si="2">N16/E16</f>
        <v>9.4117647058823528E-2</v>
      </c>
      <c r="P16" s="6"/>
      <c r="Q16" s="1"/>
      <c r="R16" s="1"/>
      <c r="S16" s="1"/>
      <c r="T16" s="1"/>
      <c r="U16" s="1"/>
      <c r="V16" s="1"/>
    </row>
    <row r="17" spans="1:22" ht="9.9499999999999993" customHeight="1" x14ac:dyDescent="0.3">
      <c r="A17" s="27">
        <v>4</v>
      </c>
      <c r="B17" s="27" t="s">
        <v>196</v>
      </c>
      <c r="C17" s="6">
        <v>89.41</v>
      </c>
      <c r="D17" s="11">
        <v>32</v>
      </c>
      <c r="E17" s="13">
        <v>32</v>
      </c>
      <c r="F17" s="19">
        <f t="shared" si="0"/>
        <v>0.35790180069343475</v>
      </c>
      <c r="G17" s="13">
        <v>3</v>
      </c>
      <c r="H17" s="42">
        <v>9.375E-2</v>
      </c>
      <c r="I17" s="6"/>
      <c r="J17" s="6">
        <v>0</v>
      </c>
      <c r="K17" s="49">
        <f t="shared" si="1"/>
        <v>0</v>
      </c>
      <c r="L17" s="6">
        <v>3</v>
      </c>
      <c r="M17" s="35">
        <v>0.1</v>
      </c>
      <c r="N17" s="6">
        <v>3</v>
      </c>
      <c r="O17" s="49">
        <f t="shared" ref="O17:O81" si="3">N17/E17</f>
        <v>9.375E-2</v>
      </c>
      <c r="P17" s="6"/>
      <c r="Q17" s="1"/>
      <c r="R17" s="1"/>
      <c r="S17" s="1"/>
      <c r="T17" s="1"/>
      <c r="U17" s="1"/>
      <c r="V17" s="1"/>
    </row>
    <row r="18" spans="1:22" ht="9.9499999999999993" customHeight="1" x14ac:dyDescent="0.3">
      <c r="A18" s="27">
        <v>5</v>
      </c>
      <c r="B18" s="27" t="s">
        <v>198</v>
      </c>
      <c r="C18" s="6">
        <v>54.72</v>
      </c>
      <c r="D18" s="11">
        <v>23</v>
      </c>
      <c r="E18" s="13">
        <v>23</v>
      </c>
      <c r="F18" s="19">
        <f t="shared" si="0"/>
        <v>0.4203216374269006</v>
      </c>
      <c r="G18" s="13">
        <v>2</v>
      </c>
      <c r="H18" s="42">
        <v>8.6956521739130432E-2</v>
      </c>
      <c r="I18" s="6"/>
      <c r="J18" s="6">
        <v>0</v>
      </c>
      <c r="K18" s="49">
        <f t="shared" si="1"/>
        <v>0</v>
      </c>
      <c r="L18" s="6">
        <v>2</v>
      </c>
      <c r="M18" s="35">
        <v>0.1</v>
      </c>
      <c r="N18" s="6">
        <v>2</v>
      </c>
      <c r="O18" s="49">
        <f t="shared" si="3"/>
        <v>8.6956521739130432E-2</v>
      </c>
      <c r="P18" s="6"/>
      <c r="Q18" s="1"/>
      <c r="R18" s="1"/>
      <c r="S18" s="1"/>
      <c r="T18" s="1"/>
      <c r="U18" s="1"/>
      <c r="V18" s="1"/>
    </row>
    <row r="19" spans="1:22" ht="9.9499999999999993" customHeight="1" x14ac:dyDescent="0.3">
      <c r="A19" s="27">
        <v>6</v>
      </c>
      <c r="B19" s="27" t="s">
        <v>197</v>
      </c>
      <c r="C19" s="6">
        <v>11.18</v>
      </c>
      <c r="D19" s="11">
        <v>9</v>
      </c>
      <c r="E19" s="13">
        <v>9</v>
      </c>
      <c r="F19" s="19">
        <f t="shared" si="0"/>
        <v>0.80500894454382832</v>
      </c>
      <c r="G19" s="13">
        <v>0</v>
      </c>
      <c r="H19" s="42">
        <v>0</v>
      </c>
      <c r="I19" s="6"/>
      <c r="J19" s="6">
        <v>0</v>
      </c>
      <c r="K19" s="49">
        <v>0</v>
      </c>
      <c r="L19" s="6">
        <v>0</v>
      </c>
      <c r="M19" s="35">
        <v>0</v>
      </c>
      <c r="N19" s="6">
        <v>0</v>
      </c>
      <c r="O19" s="49">
        <f t="shared" si="3"/>
        <v>0</v>
      </c>
      <c r="P19" s="6"/>
      <c r="Q19" s="1"/>
      <c r="R19" s="1"/>
      <c r="S19" s="1"/>
      <c r="T19" s="1"/>
      <c r="U19" s="1"/>
      <c r="V19" s="1"/>
    </row>
    <row r="20" spans="1:22" ht="9.9499999999999993" customHeight="1" x14ac:dyDescent="0.3">
      <c r="A20" s="27">
        <v>7</v>
      </c>
      <c r="B20" s="27" t="s">
        <v>199</v>
      </c>
      <c r="C20" s="6">
        <v>58.79</v>
      </c>
      <c r="D20" s="11">
        <v>16</v>
      </c>
      <c r="E20" s="13">
        <v>16</v>
      </c>
      <c r="F20" s="19">
        <f t="shared" si="0"/>
        <v>0.27215512842320122</v>
      </c>
      <c r="G20" s="13">
        <v>1</v>
      </c>
      <c r="H20" s="42">
        <v>6.25E-2</v>
      </c>
      <c r="I20" s="6"/>
      <c r="J20" s="6">
        <v>0</v>
      </c>
      <c r="K20" s="49">
        <f t="shared" si="1"/>
        <v>0</v>
      </c>
      <c r="L20" s="6">
        <v>1</v>
      </c>
      <c r="M20" s="35">
        <v>0.1</v>
      </c>
      <c r="N20" s="6">
        <v>1</v>
      </c>
      <c r="O20" s="49">
        <f t="shared" si="3"/>
        <v>6.25E-2</v>
      </c>
      <c r="P20" s="6"/>
      <c r="Q20" s="1"/>
      <c r="R20" s="1"/>
      <c r="S20" s="1"/>
      <c r="T20" s="1"/>
      <c r="U20" s="1"/>
      <c r="V20" s="1"/>
    </row>
    <row r="21" spans="1:22" ht="47.25" customHeight="1" x14ac:dyDescent="0.3">
      <c r="A21" s="27">
        <v>8</v>
      </c>
      <c r="B21" s="27" t="s">
        <v>117</v>
      </c>
      <c r="C21" s="6"/>
      <c r="D21" s="11"/>
      <c r="E21" s="13"/>
      <c r="F21" s="19"/>
      <c r="G21" s="13"/>
      <c r="H21" s="42"/>
      <c r="I21" s="6"/>
      <c r="J21" s="6"/>
      <c r="K21" s="49"/>
      <c r="L21" s="6"/>
      <c r="M21" s="35"/>
      <c r="N21" s="6"/>
      <c r="O21" s="49"/>
      <c r="P21" s="6"/>
      <c r="Q21" s="1"/>
      <c r="R21" s="1"/>
      <c r="S21" s="1"/>
      <c r="T21" s="1"/>
      <c r="U21" s="1"/>
      <c r="V21" s="1"/>
    </row>
    <row r="22" spans="1:22" s="23" customFormat="1" ht="9.6" customHeight="1" x14ac:dyDescent="0.3">
      <c r="A22" s="78" t="s">
        <v>20</v>
      </c>
      <c r="B22" s="79"/>
      <c r="C22" s="16">
        <f>SUM(C15:C16)</f>
        <v>1370.6499999999999</v>
      </c>
      <c r="D22" s="31">
        <v>285</v>
      </c>
      <c r="E22" s="56">
        <f>SUM(E15:E21)</f>
        <v>285</v>
      </c>
      <c r="F22" s="22">
        <f t="shared" si="0"/>
        <v>0.20793054390252802</v>
      </c>
      <c r="G22" s="16">
        <v>14</v>
      </c>
      <c r="H22" s="43">
        <v>4.912280701754386E-2</v>
      </c>
      <c r="I22" s="16">
        <v>0</v>
      </c>
      <c r="J22" s="16">
        <f>SUM(J15:J21)</f>
        <v>0</v>
      </c>
      <c r="K22" s="50">
        <f t="shared" si="1"/>
        <v>0</v>
      </c>
      <c r="L22" s="16">
        <f>SUM(L15:L21)</f>
        <v>26</v>
      </c>
      <c r="M22" s="44">
        <f>L22/E22</f>
        <v>9.1228070175438603E-2</v>
      </c>
      <c r="N22" s="16">
        <f>SUM(N15:N21)</f>
        <v>14</v>
      </c>
      <c r="O22" s="50">
        <f t="shared" si="3"/>
        <v>4.912280701754386E-2</v>
      </c>
      <c r="P22" s="16">
        <f>SUM(P15:P21)</f>
        <v>0</v>
      </c>
      <c r="Q22" s="41"/>
      <c r="R22" s="41"/>
      <c r="S22" s="41"/>
      <c r="T22" s="41"/>
      <c r="U22" s="41"/>
      <c r="V22" s="41"/>
    </row>
    <row r="23" spans="1:22" ht="9.9499999999999993" customHeight="1" x14ac:dyDescent="0.3">
      <c r="A23" s="77" t="s">
        <v>21</v>
      </c>
      <c r="B23" s="77"/>
      <c r="C23" s="6"/>
      <c r="D23" s="11"/>
      <c r="E23" s="13"/>
      <c r="F23" s="19"/>
      <c r="G23" s="17"/>
      <c r="H23" s="42"/>
      <c r="I23" s="6"/>
      <c r="J23" s="6"/>
      <c r="K23" s="49"/>
      <c r="L23" s="6"/>
      <c r="M23" s="35"/>
      <c r="N23" s="6"/>
      <c r="O23" s="49"/>
      <c r="P23" s="6"/>
    </row>
    <row r="24" spans="1:22" ht="9.9499999999999993" customHeight="1" x14ac:dyDescent="0.3">
      <c r="A24" s="28">
        <v>1</v>
      </c>
      <c r="B24" s="28" t="s">
        <v>22</v>
      </c>
      <c r="C24" s="6">
        <v>60.92</v>
      </c>
      <c r="D24" s="11">
        <v>683</v>
      </c>
      <c r="E24" s="13">
        <v>683</v>
      </c>
      <c r="F24" s="19">
        <f t="shared" si="0"/>
        <v>11.211424819435324</v>
      </c>
      <c r="G24" s="17">
        <v>33</v>
      </c>
      <c r="H24" s="42">
        <v>4.8316251830161056E-2</v>
      </c>
      <c r="I24" s="17"/>
      <c r="J24" s="17">
        <v>4</v>
      </c>
      <c r="K24" s="49">
        <f t="shared" si="1"/>
        <v>0.12121212121212122</v>
      </c>
      <c r="L24" s="6">
        <v>68</v>
      </c>
      <c r="M24" s="35">
        <v>0.1</v>
      </c>
      <c r="N24" s="17">
        <v>33</v>
      </c>
      <c r="O24" s="49">
        <f t="shared" si="3"/>
        <v>4.8316251830161056E-2</v>
      </c>
      <c r="P24" s="17"/>
    </row>
    <row r="25" spans="1:22" ht="9.9499999999999993" customHeight="1" x14ac:dyDescent="0.3">
      <c r="A25" s="28">
        <v>2</v>
      </c>
      <c r="B25" s="28" t="s">
        <v>23</v>
      </c>
      <c r="C25" s="6"/>
      <c r="D25" s="11"/>
      <c r="E25" s="13"/>
      <c r="F25" s="19"/>
      <c r="G25" s="17"/>
      <c r="H25" s="42"/>
      <c r="I25" s="6"/>
      <c r="J25" s="6"/>
      <c r="K25" s="49"/>
      <c r="L25" s="6"/>
      <c r="M25" s="35"/>
      <c r="N25" s="6"/>
      <c r="O25" s="49"/>
      <c r="P25" s="6"/>
    </row>
    <row r="26" spans="1:22" s="7" customFormat="1" ht="9.9499999999999993" customHeight="1" x14ac:dyDescent="0.3">
      <c r="A26" s="28"/>
      <c r="B26" s="28" t="s">
        <v>129</v>
      </c>
      <c r="C26" s="6">
        <v>119.39</v>
      </c>
      <c r="D26" s="18">
        <v>460</v>
      </c>
      <c r="E26" s="13">
        <v>460</v>
      </c>
      <c r="F26" s="19">
        <f t="shared" si="0"/>
        <v>3.8529190049417874</v>
      </c>
      <c r="G26" s="17">
        <v>45</v>
      </c>
      <c r="H26" s="42">
        <v>9.7826086956521743E-2</v>
      </c>
      <c r="I26" s="6"/>
      <c r="J26" s="6">
        <v>20</v>
      </c>
      <c r="K26" s="49">
        <f t="shared" si="1"/>
        <v>0.44444444444444442</v>
      </c>
      <c r="L26" s="6">
        <v>46</v>
      </c>
      <c r="M26" s="35">
        <v>0.1</v>
      </c>
      <c r="N26" s="6">
        <v>45</v>
      </c>
      <c r="O26" s="49">
        <f t="shared" si="3"/>
        <v>9.7826086956521743E-2</v>
      </c>
      <c r="P26" s="6"/>
    </row>
    <row r="27" spans="1:22" s="23" customFormat="1" ht="9.9499999999999993" customHeight="1" x14ac:dyDescent="0.3">
      <c r="A27" s="74" t="s">
        <v>24</v>
      </c>
      <c r="B27" s="74"/>
      <c r="C27" s="16">
        <f>SUM(C24:C26)</f>
        <v>180.31</v>
      </c>
      <c r="D27" s="4">
        <v>1143</v>
      </c>
      <c r="E27" s="57">
        <f>SUM(E24:E26)</f>
        <v>1143</v>
      </c>
      <c r="F27" s="22">
        <f t="shared" si="0"/>
        <v>6.3390826909211908</v>
      </c>
      <c r="G27" s="4">
        <v>78</v>
      </c>
      <c r="H27" s="43">
        <v>6.8241469816272965E-2</v>
      </c>
      <c r="I27" s="16">
        <v>0</v>
      </c>
      <c r="J27" s="4">
        <f>SUM(J24:J26)</f>
        <v>24</v>
      </c>
      <c r="K27" s="50">
        <f t="shared" si="1"/>
        <v>0.30769230769230771</v>
      </c>
      <c r="L27" s="4">
        <f>SUM(L24:L26)</f>
        <v>114</v>
      </c>
      <c r="M27" s="44">
        <f>L27/E27</f>
        <v>9.9737532808398949E-2</v>
      </c>
      <c r="N27" s="4">
        <f>SUM(N24:N26)</f>
        <v>78</v>
      </c>
      <c r="O27" s="50">
        <f t="shared" si="3"/>
        <v>6.8241469816272965E-2</v>
      </c>
      <c r="P27" s="4">
        <f>SUM(P24:P26)</f>
        <v>0</v>
      </c>
    </row>
    <row r="28" spans="1:22" ht="9.9499999999999993" customHeight="1" x14ac:dyDescent="0.3">
      <c r="A28" s="77" t="s">
        <v>25</v>
      </c>
      <c r="B28" s="77"/>
      <c r="C28" s="6"/>
      <c r="D28" s="11"/>
      <c r="E28" s="13"/>
      <c r="F28" s="19"/>
      <c r="G28" s="17"/>
      <c r="H28" s="42"/>
      <c r="I28" s="6"/>
      <c r="J28" s="6"/>
      <c r="K28" s="49"/>
      <c r="L28" s="6"/>
      <c r="M28" s="35"/>
      <c r="N28" s="6"/>
      <c r="O28" s="49"/>
      <c r="P28" s="6"/>
    </row>
    <row r="29" spans="1:22" s="7" customFormat="1" ht="9.9499999999999993" customHeight="1" x14ac:dyDescent="0.3">
      <c r="A29" s="28">
        <v>1</v>
      </c>
      <c r="B29" s="28" t="s">
        <v>217</v>
      </c>
      <c r="C29" s="6"/>
      <c r="D29" s="18"/>
      <c r="E29" s="13"/>
      <c r="F29" s="19"/>
      <c r="G29" s="17"/>
      <c r="H29" s="42"/>
      <c r="I29" s="6"/>
      <c r="J29" s="6"/>
      <c r="K29" s="49"/>
      <c r="L29" s="6"/>
      <c r="M29" s="35"/>
      <c r="N29" s="6"/>
      <c r="O29" s="49"/>
      <c r="P29" s="6"/>
    </row>
    <row r="30" spans="1:22" s="7" customFormat="1" ht="9.9499999999999993" customHeight="1" x14ac:dyDescent="0.3">
      <c r="A30" s="28"/>
      <c r="B30" s="28" t="s">
        <v>130</v>
      </c>
      <c r="C30" s="6">
        <v>566.28</v>
      </c>
      <c r="D30" s="18">
        <v>0</v>
      </c>
      <c r="E30" s="13">
        <v>0</v>
      </c>
      <c r="F30" s="19">
        <f t="shared" si="0"/>
        <v>0</v>
      </c>
      <c r="G30" s="17">
        <v>0</v>
      </c>
      <c r="H30" s="42">
        <v>0</v>
      </c>
      <c r="I30" s="6"/>
      <c r="J30" s="6">
        <v>0</v>
      </c>
      <c r="K30" s="6">
        <v>0</v>
      </c>
      <c r="L30" s="6">
        <v>0</v>
      </c>
      <c r="M30" s="35">
        <v>0.1</v>
      </c>
      <c r="N30" s="6">
        <v>0</v>
      </c>
      <c r="O30" s="49">
        <v>0</v>
      </c>
      <c r="P30" s="6"/>
    </row>
    <row r="31" spans="1:22" s="7" customFormat="1" ht="9.9499999999999993" customHeight="1" x14ac:dyDescent="0.3">
      <c r="A31" s="65">
        <v>2</v>
      </c>
      <c r="B31" s="65" t="s">
        <v>218</v>
      </c>
      <c r="C31" s="6"/>
      <c r="D31" s="18"/>
      <c r="E31" s="13"/>
      <c r="F31" s="19"/>
      <c r="G31" s="17"/>
      <c r="H31" s="42"/>
      <c r="I31" s="6"/>
      <c r="J31" s="6"/>
      <c r="K31" s="6"/>
      <c r="L31" s="6"/>
      <c r="M31" s="35"/>
      <c r="N31" s="6"/>
      <c r="O31" s="49"/>
      <c r="P31" s="6"/>
    </row>
    <row r="32" spans="1:22" s="7" customFormat="1" ht="9.9499999999999993" customHeight="1" x14ac:dyDescent="0.3">
      <c r="A32" s="28"/>
      <c r="B32" s="28" t="s">
        <v>131</v>
      </c>
      <c r="C32" s="6">
        <v>30.25</v>
      </c>
      <c r="D32" s="18">
        <v>0</v>
      </c>
      <c r="E32" s="13">
        <v>0</v>
      </c>
      <c r="F32" s="19">
        <f t="shared" si="0"/>
        <v>0</v>
      </c>
      <c r="G32" s="17">
        <v>0</v>
      </c>
      <c r="H32" s="42">
        <v>0</v>
      </c>
      <c r="I32" s="6"/>
      <c r="J32" s="6">
        <v>0</v>
      </c>
      <c r="K32" s="6">
        <v>0</v>
      </c>
      <c r="L32" s="6">
        <v>0</v>
      </c>
      <c r="M32" s="35">
        <v>0.1</v>
      </c>
      <c r="N32" s="6">
        <v>0</v>
      </c>
      <c r="O32" s="49">
        <v>0</v>
      </c>
      <c r="P32" s="6"/>
    </row>
    <row r="33" spans="1:16" ht="9.9499999999999993" customHeight="1" x14ac:dyDescent="0.3">
      <c r="A33" s="28">
        <v>3</v>
      </c>
      <c r="B33" s="28" t="s">
        <v>26</v>
      </c>
      <c r="C33" s="6"/>
      <c r="D33" s="11"/>
      <c r="E33" s="13"/>
      <c r="F33" s="19"/>
      <c r="G33" s="17"/>
      <c r="H33" s="42"/>
      <c r="I33" s="6"/>
      <c r="J33" s="6"/>
      <c r="K33" s="49"/>
      <c r="L33" s="6"/>
      <c r="M33" s="35"/>
      <c r="N33" s="6"/>
      <c r="O33" s="49"/>
      <c r="P33" s="6"/>
    </row>
    <row r="34" spans="1:16" s="7" customFormat="1" ht="9.9499999999999993" customHeight="1" x14ac:dyDescent="0.3">
      <c r="A34" s="28"/>
      <c r="B34" s="28" t="s">
        <v>132</v>
      </c>
      <c r="C34" s="6">
        <v>136.30000000000001</v>
      </c>
      <c r="D34" s="11">
        <v>0</v>
      </c>
      <c r="E34" s="13">
        <v>0</v>
      </c>
      <c r="F34" s="19">
        <f t="shared" si="0"/>
        <v>0</v>
      </c>
      <c r="G34" s="17">
        <v>0</v>
      </c>
      <c r="H34" s="42">
        <v>0</v>
      </c>
      <c r="I34" s="6"/>
      <c r="J34" s="6">
        <v>0</v>
      </c>
      <c r="K34" s="49">
        <v>0</v>
      </c>
      <c r="L34" s="6">
        <v>0</v>
      </c>
      <c r="M34" s="35">
        <v>0.1</v>
      </c>
      <c r="N34" s="6">
        <v>0</v>
      </c>
      <c r="O34" s="49">
        <v>0</v>
      </c>
      <c r="P34" s="6"/>
    </row>
    <row r="35" spans="1:16" s="7" customFormat="1" ht="9.9499999999999993" customHeight="1" x14ac:dyDescent="0.3">
      <c r="A35" s="28"/>
      <c r="B35" s="28" t="s">
        <v>133</v>
      </c>
      <c r="C35" s="6">
        <v>70.430000000000007</v>
      </c>
      <c r="D35" s="11">
        <v>0</v>
      </c>
      <c r="E35" s="13">
        <v>0</v>
      </c>
      <c r="F35" s="19">
        <f t="shared" si="0"/>
        <v>0</v>
      </c>
      <c r="G35" s="17">
        <v>0</v>
      </c>
      <c r="H35" s="42">
        <v>0</v>
      </c>
      <c r="I35" s="6"/>
      <c r="J35" s="6">
        <v>0</v>
      </c>
      <c r="K35" s="49">
        <v>0</v>
      </c>
      <c r="L35" s="6">
        <v>0</v>
      </c>
      <c r="M35" s="35">
        <v>0.1</v>
      </c>
      <c r="N35" s="6">
        <v>0</v>
      </c>
      <c r="O35" s="49">
        <v>0</v>
      </c>
      <c r="P35" s="6"/>
    </row>
    <row r="36" spans="1:16" s="7" customFormat="1" ht="9.9499999999999993" customHeight="1" x14ac:dyDescent="0.3">
      <c r="A36" s="28">
        <v>4</v>
      </c>
      <c r="B36" s="28" t="s">
        <v>27</v>
      </c>
      <c r="C36" s="6">
        <v>95.84</v>
      </c>
      <c r="D36" s="11">
        <v>0</v>
      </c>
      <c r="E36" s="13">
        <v>0</v>
      </c>
      <c r="F36" s="19">
        <f t="shared" si="0"/>
        <v>0</v>
      </c>
      <c r="G36" s="17">
        <v>0</v>
      </c>
      <c r="H36" s="42">
        <v>0</v>
      </c>
      <c r="I36" s="6"/>
      <c r="J36" s="6">
        <v>0</v>
      </c>
      <c r="K36" s="49">
        <v>0</v>
      </c>
      <c r="L36" s="6">
        <v>0</v>
      </c>
      <c r="M36" s="35">
        <v>0.1</v>
      </c>
      <c r="N36" s="6">
        <v>0</v>
      </c>
      <c r="O36" s="49">
        <v>0</v>
      </c>
      <c r="P36" s="6"/>
    </row>
    <row r="37" spans="1:16" s="7" customFormat="1" ht="9.9499999999999993" customHeight="1" x14ac:dyDescent="0.3">
      <c r="A37" s="28">
        <v>5</v>
      </c>
      <c r="B37" s="28" t="s">
        <v>28</v>
      </c>
      <c r="C37" s="6">
        <v>629.95000000000005</v>
      </c>
      <c r="D37" s="18">
        <v>0</v>
      </c>
      <c r="E37" s="13">
        <v>0</v>
      </c>
      <c r="F37" s="19">
        <f t="shared" si="0"/>
        <v>0</v>
      </c>
      <c r="G37" s="17">
        <v>0</v>
      </c>
      <c r="H37" s="42">
        <v>0</v>
      </c>
      <c r="I37" s="6"/>
      <c r="J37" s="6">
        <v>0</v>
      </c>
      <c r="K37" s="49">
        <v>0</v>
      </c>
      <c r="L37" s="6">
        <v>0</v>
      </c>
      <c r="M37" s="35">
        <v>0.1</v>
      </c>
      <c r="N37" s="6">
        <v>0</v>
      </c>
      <c r="O37" s="49">
        <v>0</v>
      </c>
      <c r="P37" s="6"/>
    </row>
    <row r="38" spans="1:16" s="7" customFormat="1" ht="9.9499999999999993" customHeight="1" x14ac:dyDescent="0.3">
      <c r="A38" s="28">
        <v>6</v>
      </c>
      <c r="B38" s="28" t="s">
        <v>29</v>
      </c>
      <c r="C38" s="6"/>
      <c r="D38" s="11"/>
      <c r="E38" s="13"/>
      <c r="F38" s="19"/>
      <c r="G38" s="17"/>
      <c r="H38" s="42"/>
      <c r="I38" s="6"/>
      <c r="J38" s="6"/>
      <c r="K38" s="49"/>
      <c r="L38" s="6"/>
      <c r="M38" s="35"/>
      <c r="N38" s="6"/>
      <c r="O38" s="49"/>
      <c r="P38" s="6"/>
    </row>
    <row r="39" spans="1:16" s="7" customFormat="1" ht="9.9499999999999993" customHeight="1" x14ac:dyDescent="0.3">
      <c r="A39" s="63"/>
      <c r="B39" s="63" t="s">
        <v>205</v>
      </c>
      <c r="C39" s="6">
        <v>58.68</v>
      </c>
      <c r="D39" s="11">
        <v>0</v>
      </c>
      <c r="E39" s="13">
        <v>0</v>
      </c>
      <c r="F39" s="19">
        <f t="shared" ref="F39:F40" si="4">E39/C39</f>
        <v>0</v>
      </c>
      <c r="G39" s="17">
        <v>0</v>
      </c>
      <c r="H39" s="42">
        <v>0</v>
      </c>
      <c r="I39" s="6"/>
      <c r="J39" s="6">
        <v>0</v>
      </c>
      <c r="K39" s="49">
        <v>0</v>
      </c>
      <c r="L39" s="6">
        <v>0</v>
      </c>
      <c r="M39" s="35">
        <v>0.1</v>
      </c>
      <c r="N39" s="6">
        <v>0</v>
      </c>
      <c r="O39" s="49">
        <v>0</v>
      </c>
      <c r="P39" s="6"/>
    </row>
    <row r="40" spans="1:16" s="7" customFormat="1" ht="9.9499999999999993" customHeight="1" x14ac:dyDescent="0.3">
      <c r="A40" s="63"/>
      <c r="B40" s="63" t="s">
        <v>206</v>
      </c>
      <c r="C40" s="6">
        <v>53.5</v>
      </c>
      <c r="D40" s="11">
        <v>0</v>
      </c>
      <c r="E40" s="13">
        <v>0</v>
      </c>
      <c r="F40" s="19">
        <f t="shared" si="4"/>
        <v>0</v>
      </c>
      <c r="G40" s="17">
        <v>0</v>
      </c>
      <c r="H40" s="42">
        <v>0</v>
      </c>
      <c r="I40" s="6"/>
      <c r="J40" s="6">
        <v>0</v>
      </c>
      <c r="K40" s="49">
        <v>0</v>
      </c>
      <c r="L40" s="6">
        <v>0</v>
      </c>
      <c r="M40" s="35">
        <v>0.1</v>
      </c>
      <c r="N40" s="6">
        <v>0</v>
      </c>
      <c r="O40" s="49">
        <v>0</v>
      </c>
      <c r="P40" s="6"/>
    </row>
    <row r="41" spans="1:16" s="7" customFormat="1" ht="9.9499999999999993" customHeight="1" x14ac:dyDescent="0.3">
      <c r="A41" s="28">
        <v>6</v>
      </c>
      <c r="B41" s="28" t="s">
        <v>30</v>
      </c>
      <c r="C41" s="6">
        <v>559.37</v>
      </c>
      <c r="D41" s="18">
        <v>103</v>
      </c>
      <c r="E41" s="13">
        <v>103</v>
      </c>
      <c r="F41" s="19">
        <f t="shared" si="0"/>
        <v>0.18413572411820442</v>
      </c>
      <c r="G41" s="17">
        <v>0</v>
      </c>
      <c r="H41" s="42">
        <v>0</v>
      </c>
      <c r="I41" s="6"/>
      <c r="J41" s="6">
        <v>0</v>
      </c>
      <c r="K41" s="49">
        <v>0</v>
      </c>
      <c r="L41" s="6">
        <v>10</v>
      </c>
      <c r="M41" s="35">
        <v>0.1</v>
      </c>
      <c r="N41" s="6">
        <v>0</v>
      </c>
      <c r="O41" s="49">
        <v>0</v>
      </c>
      <c r="P41" s="6"/>
    </row>
    <row r="42" spans="1:16" s="7" customFormat="1" ht="9.9499999999999993" customHeight="1" x14ac:dyDescent="0.3">
      <c r="A42" s="28">
        <v>7</v>
      </c>
      <c r="B42" s="28" t="s">
        <v>115</v>
      </c>
      <c r="C42" s="6">
        <v>24.63</v>
      </c>
      <c r="D42" s="11">
        <v>0</v>
      </c>
      <c r="E42" s="13">
        <v>0</v>
      </c>
      <c r="F42" s="19">
        <f t="shared" si="0"/>
        <v>0</v>
      </c>
      <c r="G42" s="17">
        <v>0</v>
      </c>
      <c r="H42" s="42">
        <v>0</v>
      </c>
      <c r="I42" s="6"/>
      <c r="J42" s="6">
        <v>0</v>
      </c>
      <c r="K42" s="49">
        <v>0</v>
      </c>
      <c r="L42" s="6">
        <v>0</v>
      </c>
      <c r="M42" s="35">
        <v>0.1</v>
      </c>
      <c r="N42" s="6">
        <v>0</v>
      </c>
      <c r="O42" s="49">
        <v>0</v>
      </c>
      <c r="P42" s="6"/>
    </row>
    <row r="43" spans="1:16" ht="9.9499999999999993" customHeight="1" x14ac:dyDescent="0.3">
      <c r="A43" s="28">
        <v>8</v>
      </c>
      <c r="B43" s="28" t="s">
        <v>19</v>
      </c>
      <c r="C43" s="6">
        <v>124.89</v>
      </c>
      <c r="D43" s="11">
        <v>29</v>
      </c>
      <c r="E43" s="13">
        <v>29</v>
      </c>
      <c r="F43" s="19">
        <f t="shared" si="0"/>
        <v>0.23220433981904076</v>
      </c>
      <c r="G43" s="17">
        <v>0</v>
      </c>
      <c r="H43" s="42">
        <v>0</v>
      </c>
      <c r="I43" s="6"/>
      <c r="J43" s="6">
        <v>0</v>
      </c>
      <c r="K43" s="49">
        <v>0</v>
      </c>
      <c r="L43" s="6">
        <v>2</v>
      </c>
      <c r="M43" s="35">
        <v>0.1</v>
      </c>
      <c r="N43" s="6">
        <v>0</v>
      </c>
      <c r="O43" s="49">
        <v>0</v>
      </c>
      <c r="P43" s="6"/>
    </row>
    <row r="44" spans="1:16" ht="45.75" customHeight="1" x14ac:dyDescent="0.3">
      <c r="A44" s="28">
        <v>9</v>
      </c>
      <c r="B44" s="28" t="s">
        <v>117</v>
      </c>
      <c r="C44" s="6"/>
      <c r="D44" s="11"/>
      <c r="E44" s="13"/>
      <c r="F44" s="19"/>
      <c r="G44" s="17"/>
      <c r="H44" s="42"/>
      <c r="I44" s="6"/>
      <c r="J44" s="6"/>
      <c r="K44" s="49"/>
      <c r="L44" s="6"/>
      <c r="M44" s="35"/>
      <c r="N44" s="6"/>
      <c r="O44" s="49"/>
      <c r="P44" s="6"/>
    </row>
    <row r="45" spans="1:16" s="23" customFormat="1" ht="9.9499999999999993" customHeight="1" x14ac:dyDescent="0.3">
      <c r="A45" s="74" t="s">
        <v>31</v>
      </c>
      <c r="B45" s="74"/>
      <c r="C45" s="16">
        <f>SUM(C43,C42,C41,C38,C37,C36,C35,C34,C32,C30)</f>
        <v>2237.94</v>
      </c>
      <c r="D45" s="4">
        <v>132</v>
      </c>
      <c r="E45" s="57">
        <f>SUM(E29:E44)</f>
        <v>132</v>
      </c>
      <c r="F45" s="22">
        <f t="shared" si="0"/>
        <v>5.8982814552668968E-2</v>
      </c>
      <c r="G45" s="4">
        <v>0</v>
      </c>
      <c r="H45" s="43">
        <v>0</v>
      </c>
      <c r="I45" s="16">
        <v>0</v>
      </c>
      <c r="J45" s="4">
        <f>SUM(J29:J44)</f>
        <v>0</v>
      </c>
      <c r="K45" s="50">
        <v>0</v>
      </c>
      <c r="L45" s="4">
        <f>SUM(L29:L44)</f>
        <v>12</v>
      </c>
      <c r="M45" s="44">
        <f>L45/E45</f>
        <v>9.0909090909090912E-2</v>
      </c>
      <c r="N45" s="4">
        <f>SUM(N29:N44)</f>
        <v>0</v>
      </c>
      <c r="O45" s="50">
        <f t="shared" si="3"/>
        <v>0</v>
      </c>
      <c r="P45" s="4">
        <f>SUM(P29:P44)</f>
        <v>0</v>
      </c>
    </row>
    <row r="46" spans="1:16" ht="9.9499999999999993" customHeight="1" x14ac:dyDescent="0.3">
      <c r="A46" s="80" t="s">
        <v>32</v>
      </c>
      <c r="B46" s="81"/>
      <c r="C46" s="6"/>
      <c r="D46" s="11"/>
      <c r="E46" s="13"/>
      <c r="F46" s="19"/>
      <c r="G46" s="17"/>
      <c r="H46" s="42"/>
      <c r="I46" s="6"/>
      <c r="J46" s="6"/>
      <c r="K46" s="49"/>
      <c r="L46" s="6"/>
      <c r="M46" s="35"/>
      <c r="N46" s="6"/>
      <c r="O46" s="49"/>
      <c r="P46" s="6"/>
    </row>
    <row r="47" spans="1:16" ht="9.9499999999999993" customHeight="1" x14ac:dyDescent="0.3">
      <c r="A47" s="28">
        <v>1</v>
      </c>
      <c r="B47" s="28" t="s">
        <v>112</v>
      </c>
      <c r="C47" s="6">
        <v>28.95</v>
      </c>
      <c r="D47" s="11">
        <v>147</v>
      </c>
      <c r="E47" s="13">
        <v>147</v>
      </c>
      <c r="F47" s="19">
        <f t="shared" si="0"/>
        <v>5.0777202072538863</v>
      </c>
      <c r="G47" s="17">
        <v>14</v>
      </c>
      <c r="H47" s="42">
        <v>9.5238095238095233E-2</v>
      </c>
      <c r="I47" s="6"/>
      <c r="J47" s="6">
        <v>4</v>
      </c>
      <c r="K47" s="49">
        <f t="shared" si="1"/>
        <v>0.2857142857142857</v>
      </c>
      <c r="L47" s="6">
        <v>14</v>
      </c>
      <c r="M47" s="35">
        <v>0.1</v>
      </c>
      <c r="N47" s="6">
        <v>14</v>
      </c>
      <c r="O47" s="49">
        <f t="shared" si="3"/>
        <v>9.5238095238095233E-2</v>
      </c>
      <c r="P47" s="6"/>
    </row>
    <row r="48" spans="1:16" s="7" customFormat="1" ht="9.9499999999999993" customHeight="1" x14ac:dyDescent="0.3">
      <c r="A48" s="28">
        <v>2</v>
      </c>
      <c r="B48" s="28" t="s">
        <v>219</v>
      </c>
      <c r="C48" s="6">
        <v>25.16</v>
      </c>
      <c r="D48" s="11">
        <v>100</v>
      </c>
      <c r="E48" s="13">
        <v>100</v>
      </c>
      <c r="F48" s="19">
        <f t="shared" si="0"/>
        <v>3.9745627980922098</v>
      </c>
      <c r="G48" s="17">
        <v>5</v>
      </c>
      <c r="H48" s="42">
        <v>0.05</v>
      </c>
      <c r="I48" s="6"/>
      <c r="J48" s="6">
        <v>2</v>
      </c>
      <c r="K48" s="49">
        <f t="shared" si="1"/>
        <v>0.4</v>
      </c>
      <c r="L48" s="6">
        <v>10</v>
      </c>
      <c r="M48" s="35">
        <v>0.1</v>
      </c>
      <c r="N48" s="6">
        <v>5</v>
      </c>
      <c r="O48" s="49">
        <f t="shared" si="3"/>
        <v>0.05</v>
      </c>
      <c r="P48" s="6"/>
    </row>
    <row r="49" spans="1:16" ht="9.9499999999999993" customHeight="1" x14ac:dyDescent="0.3">
      <c r="A49" s="28">
        <v>3</v>
      </c>
      <c r="B49" s="28" t="s">
        <v>33</v>
      </c>
      <c r="C49" s="6"/>
      <c r="D49" s="11"/>
      <c r="E49" s="13"/>
      <c r="F49" s="19"/>
      <c r="G49" s="17"/>
      <c r="H49" s="42"/>
      <c r="I49" s="6"/>
      <c r="J49" s="6"/>
      <c r="K49" s="49"/>
      <c r="L49" s="6"/>
      <c r="M49" s="35"/>
      <c r="N49" s="6"/>
      <c r="O49" s="49"/>
      <c r="P49" s="6"/>
    </row>
    <row r="50" spans="1:16" ht="9.9499999999999993" customHeight="1" x14ac:dyDescent="0.3">
      <c r="A50" s="28"/>
      <c r="B50" s="28" t="s">
        <v>134</v>
      </c>
      <c r="C50" s="6">
        <v>353.71</v>
      </c>
      <c r="D50" s="11">
        <v>1600</v>
      </c>
      <c r="E50" s="13">
        <v>1600</v>
      </c>
      <c r="F50" s="19">
        <f t="shared" si="0"/>
        <v>4.5234796867490319</v>
      </c>
      <c r="G50" s="17">
        <v>137</v>
      </c>
      <c r="H50" s="42">
        <v>8.5625000000000007E-2</v>
      </c>
      <c r="I50" s="6"/>
      <c r="J50" s="6">
        <v>60</v>
      </c>
      <c r="K50" s="49">
        <f t="shared" si="1"/>
        <v>0.43795620437956206</v>
      </c>
      <c r="L50" s="6">
        <v>160</v>
      </c>
      <c r="M50" s="35">
        <v>0.1</v>
      </c>
      <c r="N50" s="6">
        <v>137</v>
      </c>
      <c r="O50" s="49">
        <f t="shared" si="3"/>
        <v>8.5625000000000007E-2</v>
      </c>
      <c r="P50" s="6"/>
    </row>
    <row r="51" spans="1:16" s="23" customFormat="1" ht="9.9499999999999993" customHeight="1" x14ac:dyDescent="0.3">
      <c r="A51" s="82" t="s">
        <v>34</v>
      </c>
      <c r="B51" s="83"/>
      <c r="C51" s="16">
        <f>SUM(C47:C50)</f>
        <v>407.82</v>
      </c>
      <c r="D51" s="33">
        <v>1847</v>
      </c>
      <c r="E51" s="58">
        <f>SUM(E47:E50)</f>
        <v>1847</v>
      </c>
      <c r="F51" s="22">
        <f t="shared" si="0"/>
        <v>4.5289588543965476</v>
      </c>
      <c r="G51" s="33">
        <v>156</v>
      </c>
      <c r="H51" s="43">
        <v>8.4461288576069299E-2</v>
      </c>
      <c r="I51" s="16">
        <v>0</v>
      </c>
      <c r="J51" s="33">
        <f>SUM(J47:J50)</f>
        <v>66</v>
      </c>
      <c r="K51" s="50">
        <f t="shared" si="1"/>
        <v>0.42307692307692307</v>
      </c>
      <c r="L51" s="33">
        <f>SUM(L47:L50)</f>
        <v>184</v>
      </c>
      <c r="M51" s="44">
        <f>L51/E51</f>
        <v>9.962100703844072E-2</v>
      </c>
      <c r="N51" s="33">
        <f>SUM(N47:N50)</f>
        <v>156</v>
      </c>
      <c r="O51" s="50">
        <f t="shared" si="3"/>
        <v>8.4461288576069299E-2</v>
      </c>
      <c r="P51" s="33">
        <f>SUM(P47:P50)</f>
        <v>0</v>
      </c>
    </row>
    <row r="52" spans="1:16" ht="9.9499999999999993" customHeight="1" x14ac:dyDescent="0.3">
      <c r="A52" s="80" t="s">
        <v>35</v>
      </c>
      <c r="B52" s="81"/>
      <c r="C52" s="6"/>
      <c r="D52" s="11"/>
      <c r="E52" s="13"/>
      <c r="F52" s="19"/>
      <c r="G52" s="17"/>
      <c r="H52" s="42"/>
      <c r="I52" s="6"/>
      <c r="J52" s="6"/>
      <c r="K52" s="49"/>
      <c r="L52" s="6"/>
      <c r="M52" s="35"/>
      <c r="N52" s="6"/>
      <c r="O52" s="49"/>
      <c r="P52" s="6"/>
    </row>
    <row r="53" spans="1:16" ht="9.75" customHeight="1" x14ac:dyDescent="0.3">
      <c r="A53" s="28">
        <v>1</v>
      </c>
      <c r="B53" s="28" t="s">
        <v>36</v>
      </c>
      <c r="C53" s="6"/>
      <c r="D53" s="11"/>
      <c r="E53" s="13"/>
      <c r="F53" s="19"/>
      <c r="G53" s="17"/>
      <c r="H53" s="42"/>
      <c r="I53" s="6"/>
      <c r="J53" s="6"/>
      <c r="K53" s="49"/>
      <c r="L53" s="6"/>
      <c r="M53" s="35"/>
      <c r="N53" s="6"/>
      <c r="O53" s="49"/>
      <c r="P53" s="6"/>
    </row>
    <row r="54" spans="1:16" s="7" customFormat="1" ht="9.9499999999999993" customHeight="1" x14ac:dyDescent="0.3">
      <c r="A54" s="28"/>
      <c r="B54" s="28" t="s">
        <v>135</v>
      </c>
      <c r="C54" s="6">
        <v>2015.36</v>
      </c>
      <c r="D54" s="18">
        <v>200</v>
      </c>
      <c r="E54" s="13">
        <v>200</v>
      </c>
      <c r="F54" s="19">
        <f t="shared" si="0"/>
        <v>9.9237853286757702E-2</v>
      </c>
      <c r="G54" s="17">
        <v>0</v>
      </c>
      <c r="H54" s="42">
        <v>0</v>
      </c>
      <c r="I54" s="6"/>
      <c r="J54" s="6">
        <v>0</v>
      </c>
      <c r="K54" s="49">
        <v>0</v>
      </c>
      <c r="L54" s="6">
        <v>20</v>
      </c>
      <c r="M54" s="35">
        <v>0.1</v>
      </c>
      <c r="N54" s="6">
        <v>0</v>
      </c>
      <c r="O54" s="49">
        <f t="shared" si="3"/>
        <v>0</v>
      </c>
      <c r="P54" s="6"/>
    </row>
    <row r="55" spans="1:16" s="7" customFormat="1" ht="9.9499999999999993" customHeight="1" x14ac:dyDescent="0.3">
      <c r="A55" s="28"/>
      <c r="B55" s="28" t="s">
        <v>136</v>
      </c>
      <c r="C55" s="6">
        <v>74.36</v>
      </c>
      <c r="D55" s="11">
        <v>0</v>
      </c>
      <c r="E55" s="13">
        <v>0</v>
      </c>
      <c r="F55" s="19">
        <f t="shared" si="0"/>
        <v>0</v>
      </c>
      <c r="G55" s="17">
        <v>0</v>
      </c>
      <c r="H55" s="42">
        <v>0</v>
      </c>
      <c r="I55" s="6"/>
      <c r="J55" s="6">
        <v>0</v>
      </c>
      <c r="K55" s="49">
        <v>0</v>
      </c>
      <c r="L55" s="6">
        <v>0</v>
      </c>
      <c r="M55" s="35">
        <v>0.1</v>
      </c>
      <c r="N55" s="6">
        <v>0</v>
      </c>
      <c r="O55" s="49">
        <v>0</v>
      </c>
      <c r="P55" s="6"/>
    </row>
    <row r="56" spans="1:16" s="7" customFormat="1" ht="9.9499999999999993" customHeight="1" x14ac:dyDescent="0.3">
      <c r="A56" s="28">
        <v>2</v>
      </c>
      <c r="B56" s="28" t="s">
        <v>37</v>
      </c>
      <c r="C56" s="6">
        <v>20.85</v>
      </c>
      <c r="D56" s="11">
        <v>0</v>
      </c>
      <c r="E56" s="13">
        <v>0</v>
      </c>
      <c r="F56" s="19">
        <f t="shared" si="0"/>
        <v>0</v>
      </c>
      <c r="G56" s="17">
        <v>0</v>
      </c>
      <c r="H56" s="42">
        <v>0</v>
      </c>
      <c r="I56" s="6"/>
      <c r="J56" s="6">
        <v>0</v>
      </c>
      <c r="K56" s="49">
        <v>0</v>
      </c>
      <c r="L56" s="6">
        <v>0</v>
      </c>
      <c r="M56" s="35">
        <v>0.1</v>
      </c>
      <c r="N56" s="6">
        <v>0</v>
      </c>
      <c r="O56" s="49">
        <v>0</v>
      </c>
      <c r="P56" s="6"/>
    </row>
    <row r="57" spans="1:16" s="7" customFormat="1" ht="9.9499999999999993" customHeight="1" x14ac:dyDescent="0.3">
      <c r="A57" s="28">
        <v>3</v>
      </c>
      <c r="B57" s="28" t="s">
        <v>38</v>
      </c>
      <c r="C57" s="6"/>
      <c r="D57" s="11"/>
      <c r="E57" s="13"/>
      <c r="F57" s="19"/>
      <c r="G57" s="17"/>
      <c r="H57" s="42"/>
      <c r="I57" s="6"/>
      <c r="J57" s="6"/>
      <c r="K57" s="49"/>
      <c r="L57" s="6"/>
      <c r="M57" s="35"/>
      <c r="N57" s="6"/>
      <c r="O57" s="49"/>
      <c r="P57" s="6"/>
    </row>
    <row r="58" spans="1:16" s="7" customFormat="1" ht="9.9499999999999993" customHeight="1" x14ac:dyDescent="0.3">
      <c r="A58" s="30"/>
      <c r="B58" s="30" t="s">
        <v>137</v>
      </c>
      <c r="C58" s="6">
        <v>175.25</v>
      </c>
      <c r="D58" s="11">
        <v>0</v>
      </c>
      <c r="E58" s="13">
        <v>0</v>
      </c>
      <c r="F58" s="19">
        <f t="shared" si="0"/>
        <v>0</v>
      </c>
      <c r="G58" s="17">
        <v>0</v>
      </c>
      <c r="H58" s="42">
        <v>0</v>
      </c>
      <c r="I58" s="6"/>
      <c r="J58" s="6">
        <v>0</v>
      </c>
      <c r="K58" s="49">
        <v>0</v>
      </c>
      <c r="L58" s="6">
        <v>0</v>
      </c>
      <c r="M58" s="35">
        <v>0.1</v>
      </c>
      <c r="N58" s="6">
        <v>0</v>
      </c>
      <c r="O58" s="49">
        <v>0</v>
      </c>
      <c r="P58" s="6"/>
    </row>
    <row r="59" spans="1:16" s="7" customFormat="1" ht="9.9499999999999993" customHeight="1" x14ac:dyDescent="0.3">
      <c r="A59" s="30"/>
      <c r="B59" s="30" t="s">
        <v>138</v>
      </c>
      <c r="C59" s="6">
        <v>121.07</v>
      </c>
      <c r="D59" s="11">
        <v>0</v>
      </c>
      <c r="E59" s="13">
        <v>0</v>
      </c>
      <c r="F59" s="19">
        <f t="shared" si="0"/>
        <v>0</v>
      </c>
      <c r="G59" s="17">
        <v>0</v>
      </c>
      <c r="H59" s="42">
        <v>0</v>
      </c>
      <c r="I59" s="6"/>
      <c r="J59" s="6">
        <v>0</v>
      </c>
      <c r="K59" s="49">
        <v>0</v>
      </c>
      <c r="L59" s="6">
        <v>0</v>
      </c>
      <c r="M59" s="35">
        <v>0.1</v>
      </c>
      <c r="N59" s="6">
        <v>0</v>
      </c>
      <c r="O59" s="49">
        <v>0</v>
      </c>
      <c r="P59" s="6"/>
    </row>
    <row r="60" spans="1:16" s="7" customFormat="1" ht="44.25" customHeight="1" x14ac:dyDescent="0.3">
      <c r="A60" s="29">
        <v>4</v>
      </c>
      <c r="B60" s="29" t="s">
        <v>117</v>
      </c>
      <c r="C60" s="6"/>
      <c r="D60" s="11"/>
      <c r="E60" s="13"/>
      <c r="F60" s="19"/>
      <c r="G60" s="17"/>
      <c r="H60" s="42"/>
      <c r="I60" s="6"/>
      <c r="J60" s="6"/>
      <c r="K60" s="49"/>
      <c r="L60" s="6"/>
      <c r="M60" s="35"/>
      <c r="N60" s="6"/>
      <c r="O60" s="49"/>
      <c r="P60" s="6"/>
    </row>
    <row r="61" spans="1:16" s="23" customFormat="1" ht="9.9499999999999993" customHeight="1" x14ac:dyDescent="0.3">
      <c r="A61" s="74" t="s">
        <v>39</v>
      </c>
      <c r="B61" s="74"/>
      <c r="C61" s="16">
        <f>SUM(C59,C58,C56,C55,C54)</f>
        <v>2406.89</v>
      </c>
      <c r="D61" s="4">
        <v>200</v>
      </c>
      <c r="E61" s="57">
        <f>SUM(E54:E60)</f>
        <v>200</v>
      </c>
      <c r="F61" s="22">
        <f t="shared" si="0"/>
        <v>8.3094782063160344E-2</v>
      </c>
      <c r="G61" s="4">
        <v>0</v>
      </c>
      <c r="H61" s="43">
        <v>0</v>
      </c>
      <c r="I61" s="16">
        <v>0</v>
      </c>
      <c r="J61" s="4">
        <f>SUM(J54:J60)</f>
        <v>0</v>
      </c>
      <c r="K61" s="50">
        <v>0</v>
      </c>
      <c r="L61" s="4">
        <f>SUM(L54:L60)</f>
        <v>20</v>
      </c>
      <c r="M61" s="44">
        <f>L61/E61</f>
        <v>0.1</v>
      </c>
      <c r="N61" s="4">
        <f>SUM(N54:N60)</f>
        <v>0</v>
      </c>
      <c r="O61" s="50">
        <f t="shared" si="3"/>
        <v>0</v>
      </c>
      <c r="P61" s="4">
        <f>SUM(P54:P60)</f>
        <v>0</v>
      </c>
    </row>
    <row r="62" spans="1:16" ht="9.9499999999999993" customHeight="1" x14ac:dyDescent="0.3">
      <c r="A62" s="77" t="s">
        <v>40</v>
      </c>
      <c r="B62" s="77"/>
      <c r="C62" s="6"/>
      <c r="D62" s="11"/>
      <c r="E62" s="13"/>
      <c r="F62" s="19"/>
      <c r="G62" s="17"/>
      <c r="H62" s="42"/>
      <c r="I62" s="6"/>
      <c r="J62" s="6"/>
      <c r="K62" s="49"/>
      <c r="L62" s="6"/>
      <c r="M62" s="35"/>
      <c r="N62" s="6"/>
      <c r="O62" s="49"/>
      <c r="P62" s="6"/>
    </row>
    <row r="63" spans="1:16" ht="9.9499999999999993" customHeight="1" x14ac:dyDescent="0.3">
      <c r="A63" s="28">
        <v>1</v>
      </c>
      <c r="B63" s="28" t="s">
        <v>41</v>
      </c>
      <c r="C63" s="6"/>
      <c r="D63" s="11"/>
      <c r="E63" s="13"/>
      <c r="F63" s="19"/>
      <c r="G63" s="17"/>
      <c r="H63" s="42"/>
      <c r="I63" s="6"/>
      <c r="J63" s="6"/>
      <c r="K63" s="49"/>
      <c r="L63" s="6"/>
      <c r="M63" s="35"/>
      <c r="N63" s="6"/>
      <c r="O63" s="49"/>
      <c r="P63" s="6"/>
    </row>
    <row r="64" spans="1:16" ht="9.9499999999999993" customHeight="1" x14ac:dyDescent="0.3">
      <c r="A64" s="28"/>
      <c r="B64" s="28" t="s">
        <v>139</v>
      </c>
      <c r="C64" s="6">
        <v>22.32</v>
      </c>
      <c r="D64" s="11">
        <v>30</v>
      </c>
      <c r="E64" s="13">
        <v>30</v>
      </c>
      <c r="F64" s="19">
        <f t="shared" si="0"/>
        <v>1.3440860215053763</v>
      </c>
      <c r="G64" s="17">
        <v>0</v>
      </c>
      <c r="H64" s="42">
        <v>0</v>
      </c>
      <c r="I64" s="6"/>
      <c r="J64" s="6">
        <v>0</v>
      </c>
      <c r="K64" s="49">
        <v>0</v>
      </c>
      <c r="L64" s="6">
        <v>3</v>
      </c>
      <c r="M64" s="35">
        <v>0.1</v>
      </c>
      <c r="N64" s="6">
        <v>0</v>
      </c>
      <c r="O64" s="49">
        <f t="shared" si="3"/>
        <v>0</v>
      </c>
      <c r="P64" s="6"/>
    </row>
    <row r="65" spans="1:16" ht="9.9499999999999993" customHeight="1" x14ac:dyDescent="0.3">
      <c r="A65" s="28">
        <v>2</v>
      </c>
      <c r="B65" s="28" t="s">
        <v>42</v>
      </c>
      <c r="C65" s="6"/>
      <c r="D65" s="11"/>
      <c r="E65" s="13"/>
      <c r="F65" s="19"/>
      <c r="G65" s="17"/>
      <c r="H65" s="42"/>
      <c r="I65" s="6"/>
      <c r="J65" s="6"/>
      <c r="K65" s="49"/>
      <c r="L65" s="6"/>
      <c r="M65" s="35"/>
      <c r="N65" s="6"/>
      <c r="O65" s="49"/>
      <c r="P65" s="6"/>
    </row>
    <row r="66" spans="1:16" ht="9.9499999999999993" customHeight="1" x14ac:dyDescent="0.3">
      <c r="A66" s="28"/>
      <c r="B66" s="28" t="s">
        <v>140</v>
      </c>
      <c r="C66" s="6">
        <v>145.66999999999999</v>
      </c>
      <c r="D66" s="11">
        <v>130</v>
      </c>
      <c r="E66" s="13">
        <v>130</v>
      </c>
      <c r="F66" s="19">
        <f t="shared" si="0"/>
        <v>0.89242809089036867</v>
      </c>
      <c r="G66" s="17">
        <v>0</v>
      </c>
      <c r="H66" s="42">
        <v>0</v>
      </c>
      <c r="I66" s="6"/>
      <c r="J66" s="6">
        <v>0</v>
      </c>
      <c r="K66" s="49">
        <v>0</v>
      </c>
      <c r="L66" s="6">
        <v>13</v>
      </c>
      <c r="M66" s="35">
        <v>0.1</v>
      </c>
      <c r="N66" s="6">
        <v>0</v>
      </c>
      <c r="O66" s="49">
        <f t="shared" si="3"/>
        <v>0</v>
      </c>
      <c r="P66" s="6"/>
    </row>
    <row r="67" spans="1:16" ht="9.9499999999999993" customHeight="1" x14ac:dyDescent="0.3">
      <c r="A67" s="28">
        <v>3</v>
      </c>
      <c r="B67" s="28" t="s">
        <v>43</v>
      </c>
      <c r="C67" s="6"/>
      <c r="D67" s="11"/>
      <c r="E67" s="13"/>
      <c r="F67" s="19"/>
      <c r="G67" s="17"/>
      <c r="H67" s="42"/>
      <c r="I67" s="6"/>
      <c r="J67" s="6"/>
      <c r="K67" s="49"/>
      <c r="L67" s="6"/>
      <c r="M67" s="35"/>
      <c r="N67" s="6"/>
      <c r="O67" s="49"/>
      <c r="P67" s="6"/>
    </row>
    <row r="68" spans="1:16" ht="9.9499999999999993" customHeight="1" x14ac:dyDescent="0.3">
      <c r="A68" s="28"/>
      <c r="B68" s="28" t="s">
        <v>141</v>
      </c>
      <c r="C68" s="6">
        <v>200.1</v>
      </c>
      <c r="D68" s="11">
        <v>167</v>
      </c>
      <c r="E68" s="13">
        <v>167</v>
      </c>
      <c r="F68" s="19">
        <f t="shared" si="0"/>
        <v>0.83458270864567718</v>
      </c>
      <c r="G68" s="17">
        <v>0</v>
      </c>
      <c r="H68" s="42">
        <v>0</v>
      </c>
      <c r="I68" s="6"/>
      <c r="J68" s="6">
        <v>0</v>
      </c>
      <c r="K68" s="49">
        <v>0</v>
      </c>
      <c r="L68" s="6">
        <v>16</v>
      </c>
      <c r="M68" s="35">
        <v>0.1</v>
      </c>
      <c r="N68" s="6">
        <v>0</v>
      </c>
      <c r="O68" s="49">
        <f t="shared" si="3"/>
        <v>0</v>
      </c>
      <c r="P68" s="6"/>
    </row>
    <row r="69" spans="1:16" ht="9.9499999999999993" customHeight="1" x14ac:dyDescent="0.3">
      <c r="A69" s="28">
        <v>4</v>
      </c>
      <c r="B69" s="28" t="s">
        <v>44</v>
      </c>
      <c r="C69" s="6"/>
      <c r="D69" s="11"/>
      <c r="E69" s="13"/>
      <c r="F69" s="19"/>
      <c r="G69" s="17"/>
      <c r="H69" s="42"/>
      <c r="I69" s="6"/>
      <c r="J69" s="6"/>
      <c r="K69" s="49"/>
      <c r="L69" s="6"/>
      <c r="M69" s="35"/>
      <c r="N69" s="6"/>
      <c r="O69" s="49"/>
      <c r="P69" s="6"/>
    </row>
    <row r="70" spans="1:16" ht="9.9499999999999993" customHeight="1" x14ac:dyDescent="0.3">
      <c r="A70" s="28"/>
      <c r="B70" s="28" t="s">
        <v>142</v>
      </c>
      <c r="C70" s="6">
        <v>64.16</v>
      </c>
      <c r="D70" s="11">
        <v>150</v>
      </c>
      <c r="E70" s="13">
        <v>150</v>
      </c>
      <c r="F70" s="19">
        <f t="shared" si="0"/>
        <v>2.3379052369077309</v>
      </c>
      <c r="G70" s="17">
        <v>0</v>
      </c>
      <c r="H70" s="42">
        <v>0</v>
      </c>
      <c r="I70" s="6"/>
      <c r="J70" s="6">
        <v>0</v>
      </c>
      <c r="K70" s="49">
        <v>0</v>
      </c>
      <c r="L70" s="6">
        <v>15</v>
      </c>
      <c r="M70" s="35">
        <v>0.1</v>
      </c>
      <c r="N70" s="6">
        <v>0</v>
      </c>
      <c r="O70" s="49">
        <f t="shared" si="3"/>
        <v>0</v>
      </c>
      <c r="P70" s="6"/>
    </row>
    <row r="71" spans="1:16" s="7" customFormat="1" ht="9.9499999999999993" customHeight="1" x14ac:dyDescent="0.3">
      <c r="A71" s="28">
        <v>5</v>
      </c>
      <c r="B71" s="28" t="s">
        <v>45</v>
      </c>
      <c r="C71" s="6">
        <v>367.53</v>
      </c>
      <c r="D71" s="11">
        <v>160</v>
      </c>
      <c r="E71" s="13">
        <v>160</v>
      </c>
      <c r="F71" s="19">
        <f t="shared" si="0"/>
        <v>0.43533861181400163</v>
      </c>
      <c r="G71" s="17">
        <v>10</v>
      </c>
      <c r="H71" s="42">
        <v>6.25E-2</v>
      </c>
      <c r="I71" s="6"/>
      <c r="J71" s="6">
        <v>3</v>
      </c>
      <c r="K71" s="49">
        <f t="shared" si="1"/>
        <v>0.3</v>
      </c>
      <c r="L71" s="6">
        <v>16</v>
      </c>
      <c r="M71" s="35">
        <v>0.1</v>
      </c>
      <c r="N71" s="6">
        <v>10</v>
      </c>
      <c r="O71" s="49">
        <f t="shared" si="3"/>
        <v>6.25E-2</v>
      </c>
      <c r="P71" s="6"/>
    </row>
    <row r="72" spans="1:16" ht="9.9499999999999993" customHeight="1" x14ac:dyDescent="0.3">
      <c r="A72" s="28">
        <v>6</v>
      </c>
      <c r="B72" s="28" t="s">
        <v>46</v>
      </c>
      <c r="C72" s="6"/>
      <c r="D72" s="18"/>
      <c r="E72" s="13"/>
      <c r="F72" s="19"/>
      <c r="G72" s="17"/>
      <c r="H72" s="42"/>
      <c r="I72" s="6"/>
      <c r="J72" s="6"/>
      <c r="K72" s="49"/>
      <c r="L72" s="6"/>
      <c r="M72" s="35"/>
      <c r="N72" s="6"/>
      <c r="O72" s="49"/>
      <c r="P72" s="6"/>
    </row>
    <row r="73" spans="1:16" ht="9.9499999999999993" customHeight="1" x14ac:dyDescent="0.3">
      <c r="A73" s="28"/>
      <c r="B73" s="28" t="s">
        <v>137</v>
      </c>
      <c r="C73" s="6">
        <v>376.48</v>
      </c>
      <c r="D73" s="18">
        <v>175</v>
      </c>
      <c r="E73" s="13">
        <v>175</v>
      </c>
      <c r="F73" s="19">
        <f t="shared" si="0"/>
        <v>0.46483212919677008</v>
      </c>
      <c r="G73" s="17">
        <v>5</v>
      </c>
      <c r="H73" s="42">
        <v>2.8571428571428571E-2</v>
      </c>
      <c r="I73" s="6"/>
      <c r="J73" s="6">
        <v>0</v>
      </c>
      <c r="K73" s="49">
        <v>0</v>
      </c>
      <c r="L73" s="6">
        <v>17</v>
      </c>
      <c r="M73" s="35">
        <v>0.1</v>
      </c>
      <c r="N73" s="6">
        <v>5</v>
      </c>
      <c r="O73" s="49">
        <f t="shared" si="3"/>
        <v>2.8571428571428571E-2</v>
      </c>
      <c r="P73" s="6"/>
    </row>
    <row r="74" spans="1:16" ht="9.9499999999999993" customHeight="1" x14ac:dyDescent="0.3">
      <c r="A74" s="28"/>
      <c r="B74" s="28" t="s">
        <v>138</v>
      </c>
      <c r="C74" s="6">
        <v>23.6</v>
      </c>
      <c r="D74" s="18">
        <v>65</v>
      </c>
      <c r="E74" s="13">
        <v>65</v>
      </c>
      <c r="F74" s="19">
        <f t="shared" si="0"/>
        <v>2.754237288135593</v>
      </c>
      <c r="G74" s="17">
        <v>0</v>
      </c>
      <c r="H74" s="42">
        <v>0</v>
      </c>
      <c r="I74" s="6"/>
      <c r="J74" s="6">
        <v>0</v>
      </c>
      <c r="K74" s="49">
        <v>0</v>
      </c>
      <c r="L74" s="6">
        <v>6</v>
      </c>
      <c r="M74" s="35">
        <v>0.1</v>
      </c>
      <c r="N74" s="6">
        <v>0</v>
      </c>
      <c r="O74" s="49">
        <f t="shared" si="3"/>
        <v>0</v>
      </c>
      <c r="P74" s="6"/>
    </row>
    <row r="75" spans="1:16" ht="9.9499999999999993" customHeight="1" x14ac:dyDescent="0.3">
      <c r="A75" s="28">
        <v>7</v>
      </c>
      <c r="B75" s="28" t="s">
        <v>47</v>
      </c>
      <c r="C75" s="6"/>
      <c r="D75" s="11"/>
      <c r="E75" s="13"/>
      <c r="F75" s="19"/>
      <c r="G75" s="17"/>
      <c r="H75" s="42"/>
      <c r="I75" s="6"/>
      <c r="J75" s="6"/>
      <c r="K75" s="49"/>
      <c r="L75" s="6"/>
      <c r="M75" s="35"/>
      <c r="N75" s="6"/>
      <c r="O75" s="49"/>
      <c r="P75" s="6"/>
    </row>
    <row r="76" spans="1:16" ht="9.9499999999999993" customHeight="1" x14ac:dyDescent="0.3">
      <c r="A76" s="28"/>
      <c r="B76" s="28" t="s">
        <v>129</v>
      </c>
      <c r="C76" s="6">
        <v>141.91</v>
      </c>
      <c r="D76" s="11">
        <v>650</v>
      </c>
      <c r="E76" s="13">
        <v>650</v>
      </c>
      <c r="F76" s="19">
        <f t="shared" si="0"/>
        <v>4.5803678387710525</v>
      </c>
      <c r="G76" s="17">
        <v>40</v>
      </c>
      <c r="H76" s="42">
        <v>6.1538461538461542E-2</v>
      </c>
      <c r="I76" s="6"/>
      <c r="J76" s="6">
        <v>10</v>
      </c>
      <c r="K76" s="49">
        <f t="shared" si="1"/>
        <v>0.25</v>
      </c>
      <c r="L76" s="6">
        <v>65</v>
      </c>
      <c r="M76" s="35">
        <v>0.1</v>
      </c>
      <c r="N76" s="6">
        <v>40</v>
      </c>
      <c r="O76" s="49">
        <f t="shared" si="3"/>
        <v>6.1538461538461542E-2</v>
      </c>
      <c r="P76" s="6"/>
    </row>
    <row r="77" spans="1:16" ht="9.9499999999999993" customHeight="1" x14ac:dyDescent="0.3">
      <c r="A77" s="28">
        <v>8</v>
      </c>
      <c r="B77" s="28" t="s">
        <v>48</v>
      </c>
      <c r="C77" s="6">
        <v>16.45</v>
      </c>
      <c r="D77" s="11">
        <v>0</v>
      </c>
      <c r="E77" s="13">
        <v>0</v>
      </c>
      <c r="F77" s="19">
        <f t="shared" si="0"/>
        <v>0</v>
      </c>
      <c r="G77" s="17">
        <v>0</v>
      </c>
      <c r="H77" s="42">
        <v>0</v>
      </c>
      <c r="I77" s="6"/>
      <c r="J77" s="6"/>
      <c r="K77" s="49">
        <v>0</v>
      </c>
      <c r="L77" s="6">
        <v>0</v>
      </c>
      <c r="M77" s="35">
        <v>0.1</v>
      </c>
      <c r="N77" s="6">
        <v>0</v>
      </c>
      <c r="O77" s="49">
        <v>0</v>
      </c>
      <c r="P77" s="6"/>
    </row>
    <row r="78" spans="1:16" ht="9.9499999999999993" customHeight="1" x14ac:dyDescent="0.3">
      <c r="A78" s="28">
        <v>9</v>
      </c>
      <c r="B78" s="28" t="s">
        <v>113</v>
      </c>
      <c r="C78" s="6">
        <v>19.21</v>
      </c>
      <c r="D78" s="11">
        <v>80</v>
      </c>
      <c r="E78" s="13">
        <v>80</v>
      </c>
      <c r="F78" s="19">
        <f t="shared" si="0"/>
        <v>4.1644976574700676</v>
      </c>
      <c r="G78" s="17">
        <v>4</v>
      </c>
      <c r="H78" s="42">
        <v>0.05</v>
      </c>
      <c r="I78" s="6"/>
      <c r="J78" s="6">
        <v>0</v>
      </c>
      <c r="K78" s="49">
        <f t="shared" si="1"/>
        <v>0</v>
      </c>
      <c r="L78" s="6">
        <v>8</v>
      </c>
      <c r="M78" s="35">
        <v>0.1</v>
      </c>
      <c r="N78" s="6">
        <v>4</v>
      </c>
      <c r="O78" s="49">
        <f t="shared" si="3"/>
        <v>0.05</v>
      </c>
      <c r="P78" s="6"/>
    </row>
    <row r="79" spans="1:16" ht="9.9499999999999993" customHeight="1" x14ac:dyDescent="0.3">
      <c r="A79" s="28">
        <v>10</v>
      </c>
      <c r="B79" s="28" t="s">
        <v>220</v>
      </c>
      <c r="C79" s="6">
        <v>66.27</v>
      </c>
      <c r="D79" s="11">
        <v>125</v>
      </c>
      <c r="E79" s="13">
        <v>125</v>
      </c>
      <c r="F79" s="19">
        <f t="shared" si="0"/>
        <v>1.8862230270107139</v>
      </c>
      <c r="G79" s="17">
        <v>5</v>
      </c>
      <c r="H79" s="42">
        <v>0.04</v>
      </c>
      <c r="I79" s="6"/>
      <c r="J79" s="6">
        <v>1</v>
      </c>
      <c r="K79" s="49">
        <f t="shared" si="1"/>
        <v>0.2</v>
      </c>
      <c r="L79" s="6">
        <v>12</v>
      </c>
      <c r="M79" s="35">
        <v>0.1</v>
      </c>
      <c r="N79" s="6">
        <v>5</v>
      </c>
      <c r="O79" s="49">
        <f t="shared" si="3"/>
        <v>0.04</v>
      </c>
      <c r="P79" s="6"/>
    </row>
    <row r="80" spans="1:16" ht="9.9499999999999993" customHeight="1" x14ac:dyDescent="0.3">
      <c r="A80" s="28">
        <v>11</v>
      </c>
      <c r="B80" s="28" t="s">
        <v>221</v>
      </c>
      <c r="C80" s="6"/>
      <c r="D80" s="18"/>
      <c r="E80" s="59"/>
      <c r="F80" s="19"/>
      <c r="G80" s="17"/>
      <c r="H80" s="42"/>
      <c r="I80" s="6"/>
      <c r="J80" s="6"/>
      <c r="K80" s="49"/>
      <c r="L80" s="6"/>
      <c r="M80" s="35"/>
      <c r="N80" s="6"/>
      <c r="O80" s="49"/>
      <c r="P80" s="6"/>
    </row>
    <row r="81" spans="1:17" ht="9.9499999999999993" customHeight="1" x14ac:dyDescent="0.3">
      <c r="A81" s="28"/>
      <c r="B81" s="28" t="s">
        <v>143</v>
      </c>
      <c r="C81" s="6">
        <v>193.94</v>
      </c>
      <c r="D81" s="18">
        <v>80</v>
      </c>
      <c r="E81" s="13">
        <v>80</v>
      </c>
      <c r="F81" s="19">
        <f t="shared" si="0"/>
        <v>0.41249871094152829</v>
      </c>
      <c r="G81" s="17">
        <v>8</v>
      </c>
      <c r="H81" s="42">
        <v>0.1</v>
      </c>
      <c r="I81" s="6"/>
      <c r="J81" s="6">
        <v>1</v>
      </c>
      <c r="K81" s="49">
        <f t="shared" si="1"/>
        <v>0.125</v>
      </c>
      <c r="L81" s="6">
        <v>8</v>
      </c>
      <c r="M81" s="35">
        <v>0.1</v>
      </c>
      <c r="N81" s="6">
        <v>8</v>
      </c>
      <c r="O81" s="49">
        <f t="shared" si="3"/>
        <v>0.1</v>
      </c>
      <c r="P81" s="6"/>
    </row>
    <row r="82" spans="1:17" ht="9.9499999999999993" customHeight="1" x14ac:dyDescent="0.3">
      <c r="A82" s="28"/>
      <c r="B82" s="28" t="s">
        <v>144</v>
      </c>
      <c r="C82" s="6">
        <v>283.94</v>
      </c>
      <c r="D82" s="18">
        <v>100</v>
      </c>
      <c r="E82" s="13">
        <v>100</v>
      </c>
      <c r="F82" s="19">
        <f t="shared" ref="F82:F145" si="5">E82/C82</f>
        <v>0.35218708177784042</v>
      </c>
      <c r="G82" s="17">
        <v>10</v>
      </c>
      <c r="H82" s="42">
        <v>0.1</v>
      </c>
      <c r="I82" s="6"/>
      <c r="J82" s="6">
        <v>2</v>
      </c>
      <c r="K82" s="49">
        <f t="shared" ref="K82" si="6">J82/G82</f>
        <v>0.2</v>
      </c>
      <c r="L82" s="6">
        <v>10</v>
      </c>
      <c r="M82" s="35">
        <v>0.1</v>
      </c>
      <c r="N82" s="6">
        <v>10</v>
      </c>
      <c r="O82" s="49">
        <f t="shared" ref="O82:O137" si="7">N82/E82</f>
        <v>0.1</v>
      </c>
      <c r="P82" s="6"/>
    </row>
    <row r="83" spans="1:17" ht="9.9499999999999993" customHeight="1" x14ac:dyDescent="0.3">
      <c r="A83" s="28">
        <v>12</v>
      </c>
      <c r="B83" s="28" t="s">
        <v>49</v>
      </c>
      <c r="C83" s="6"/>
      <c r="D83" s="11"/>
      <c r="E83" s="13"/>
      <c r="F83" s="19"/>
      <c r="G83" s="17"/>
      <c r="H83" s="42"/>
      <c r="I83" s="6"/>
      <c r="J83" s="6"/>
      <c r="K83" s="49"/>
      <c r="L83" s="6"/>
      <c r="M83" s="35"/>
      <c r="N83" s="6"/>
      <c r="O83" s="49"/>
      <c r="P83" s="6"/>
    </row>
    <row r="84" spans="1:17" ht="9.9499999999999993" customHeight="1" x14ac:dyDescent="0.3">
      <c r="A84" s="28"/>
      <c r="B84" s="28" t="s">
        <v>129</v>
      </c>
      <c r="C84" s="6">
        <v>63.69</v>
      </c>
      <c r="D84" s="11">
        <v>8</v>
      </c>
      <c r="E84" s="13">
        <v>8</v>
      </c>
      <c r="F84" s="19">
        <f t="shared" si="5"/>
        <v>0.12560841576385617</v>
      </c>
      <c r="G84" s="17">
        <v>0</v>
      </c>
      <c r="H84" s="42">
        <v>0</v>
      </c>
      <c r="I84" s="6"/>
      <c r="J84" s="6"/>
      <c r="K84" s="49">
        <v>0</v>
      </c>
      <c r="L84" s="6">
        <v>0</v>
      </c>
      <c r="M84" s="35">
        <v>0.1</v>
      </c>
      <c r="N84" s="6">
        <v>0</v>
      </c>
      <c r="O84" s="49">
        <f t="shared" si="7"/>
        <v>0</v>
      </c>
      <c r="P84" s="6"/>
    </row>
    <row r="85" spans="1:17" ht="9.9499999999999993" customHeight="1" x14ac:dyDescent="0.3">
      <c r="A85" s="28">
        <v>13</v>
      </c>
      <c r="B85" s="28" t="s">
        <v>50</v>
      </c>
      <c r="C85" s="6"/>
      <c r="D85" s="11"/>
      <c r="E85" s="13"/>
      <c r="F85" s="19"/>
      <c r="G85" s="17"/>
      <c r="H85" s="42"/>
      <c r="I85" s="6"/>
      <c r="J85" s="6"/>
      <c r="K85" s="49"/>
      <c r="L85" s="6"/>
      <c r="M85" s="35"/>
      <c r="N85" s="6"/>
      <c r="O85" s="49"/>
      <c r="P85" s="6"/>
    </row>
    <row r="86" spans="1:17" ht="9.9499999999999993" customHeight="1" x14ac:dyDescent="0.3">
      <c r="A86" s="28"/>
      <c r="B86" s="28" t="s">
        <v>145</v>
      </c>
      <c r="C86" s="19">
        <v>194</v>
      </c>
      <c r="D86" s="11">
        <v>300</v>
      </c>
      <c r="E86" s="13">
        <v>300</v>
      </c>
      <c r="F86" s="19">
        <f t="shared" si="5"/>
        <v>1.5463917525773196</v>
      </c>
      <c r="G86" s="17">
        <v>15</v>
      </c>
      <c r="H86" s="42">
        <v>0.05</v>
      </c>
      <c r="I86" s="6"/>
      <c r="J86" s="6">
        <v>2</v>
      </c>
      <c r="K86" s="49">
        <f t="shared" ref="K86:K125" si="8">J86/G86</f>
        <v>0.13333333333333333</v>
      </c>
      <c r="L86" s="6">
        <v>30</v>
      </c>
      <c r="M86" s="35">
        <v>0.1</v>
      </c>
      <c r="N86" s="6">
        <v>15</v>
      </c>
      <c r="O86" s="49">
        <f t="shared" si="7"/>
        <v>0.05</v>
      </c>
      <c r="P86" s="6"/>
    </row>
    <row r="87" spans="1:17" ht="9.9499999999999993" customHeight="1" x14ac:dyDescent="0.3">
      <c r="A87" s="28"/>
      <c r="B87" s="28" t="s">
        <v>146</v>
      </c>
      <c r="C87" s="6">
        <v>143.76</v>
      </c>
      <c r="D87" s="11">
        <v>100</v>
      </c>
      <c r="E87" s="13">
        <v>100</v>
      </c>
      <c r="F87" s="19">
        <f t="shared" si="5"/>
        <v>0.69560378408458545</v>
      </c>
      <c r="G87" s="17">
        <v>5</v>
      </c>
      <c r="H87" s="42">
        <v>0.05</v>
      </c>
      <c r="I87" s="6"/>
      <c r="J87" s="6">
        <v>1</v>
      </c>
      <c r="K87" s="49">
        <f t="shared" si="8"/>
        <v>0.2</v>
      </c>
      <c r="L87" s="6">
        <v>10</v>
      </c>
      <c r="M87" s="35">
        <v>0.1</v>
      </c>
      <c r="N87" s="6">
        <v>5</v>
      </c>
      <c r="O87" s="49">
        <f t="shared" si="7"/>
        <v>0.05</v>
      </c>
      <c r="P87" s="6"/>
      <c r="Q87" s="7"/>
    </row>
    <row r="88" spans="1:17" ht="9.9499999999999993" customHeight="1" x14ac:dyDescent="0.3">
      <c r="A88" s="28">
        <v>14</v>
      </c>
      <c r="B88" s="28" t="s">
        <v>125</v>
      </c>
      <c r="C88" s="6">
        <v>46.9</v>
      </c>
      <c r="D88" s="11">
        <v>240</v>
      </c>
      <c r="E88" s="13">
        <v>240</v>
      </c>
      <c r="F88" s="19">
        <f t="shared" si="5"/>
        <v>5.1172707889125801</v>
      </c>
      <c r="G88" s="17">
        <v>0</v>
      </c>
      <c r="H88" s="42">
        <v>0</v>
      </c>
      <c r="I88" s="6"/>
      <c r="J88" s="6">
        <v>0</v>
      </c>
      <c r="K88" s="49">
        <v>0</v>
      </c>
      <c r="L88" s="6">
        <v>24</v>
      </c>
      <c r="M88" s="35">
        <v>0.1</v>
      </c>
      <c r="N88" s="6">
        <v>0</v>
      </c>
      <c r="O88" s="49">
        <f t="shared" si="7"/>
        <v>0</v>
      </c>
      <c r="P88" s="6"/>
      <c r="Q88" s="7"/>
    </row>
    <row r="89" spans="1:17" ht="9.9499999999999993" customHeight="1" x14ac:dyDescent="0.3">
      <c r="A89" s="28">
        <v>15</v>
      </c>
      <c r="B89" s="28" t="s">
        <v>51</v>
      </c>
      <c r="C89" s="6"/>
      <c r="D89" s="11"/>
      <c r="E89" s="13"/>
      <c r="F89" s="19"/>
      <c r="G89" s="17"/>
      <c r="H89" s="42"/>
      <c r="I89" s="6"/>
      <c r="J89" s="6"/>
      <c r="K89" s="49"/>
      <c r="L89" s="6"/>
      <c r="M89" s="35"/>
      <c r="N89" s="6"/>
      <c r="O89" s="49"/>
      <c r="P89" s="6"/>
    </row>
    <row r="90" spans="1:17" ht="9.9499999999999993" customHeight="1" x14ac:dyDescent="0.3">
      <c r="A90" s="28"/>
      <c r="B90" s="28" t="s">
        <v>147</v>
      </c>
      <c r="C90" s="6">
        <v>63.25</v>
      </c>
      <c r="D90" s="11">
        <v>250</v>
      </c>
      <c r="E90" s="13">
        <v>250</v>
      </c>
      <c r="F90" s="19">
        <f t="shared" si="5"/>
        <v>3.9525691699604741</v>
      </c>
      <c r="G90" s="17">
        <v>12</v>
      </c>
      <c r="H90" s="42">
        <v>4.8000000000000001E-2</v>
      </c>
      <c r="I90" s="6"/>
      <c r="J90" s="6">
        <v>2</v>
      </c>
      <c r="K90" s="49">
        <f t="shared" si="8"/>
        <v>0.16666666666666666</v>
      </c>
      <c r="L90" s="6">
        <v>25</v>
      </c>
      <c r="M90" s="35">
        <v>0.1</v>
      </c>
      <c r="N90" s="6">
        <v>12</v>
      </c>
      <c r="O90" s="49">
        <f t="shared" si="7"/>
        <v>4.8000000000000001E-2</v>
      </c>
      <c r="P90" s="6"/>
    </row>
    <row r="91" spans="1:17" ht="9.9499999999999993" customHeight="1" x14ac:dyDescent="0.3">
      <c r="A91" s="28"/>
      <c r="B91" s="28" t="s">
        <v>148</v>
      </c>
      <c r="C91" s="6">
        <v>178.68</v>
      </c>
      <c r="D91" s="11">
        <v>50</v>
      </c>
      <c r="E91" s="13">
        <v>50</v>
      </c>
      <c r="F91" s="19">
        <f t="shared" si="5"/>
        <v>0.27982986344302663</v>
      </c>
      <c r="G91" s="17">
        <v>2</v>
      </c>
      <c r="H91" s="42">
        <v>0.04</v>
      </c>
      <c r="I91" s="6"/>
      <c r="J91" s="6">
        <v>0</v>
      </c>
      <c r="K91" s="49">
        <f t="shared" si="8"/>
        <v>0</v>
      </c>
      <c r="L91" s="6">
        <v>5</v>
      </c>
      <c r="M91" s="35">
        <v>0.1</v>
      </c>
      <c r="N91" s="6">
        <v>2</v>
      </c>
      <c r="O91" s="49">
        <f t="shared" si="7"/>
        <v>0.04</v>
      </c>
      <c r="P91" s="6"/>
    </row>
    <row r="92" spans="1:17" ht="9.9499999999999993" customHeight="1" x14ac:dyDescent="0.3">
      <c r="A92" s="28">
        <v>16</v>
      </c>
      <c r="B92" s="28" t="s">
        <v>52</v>
      </c>
      <c r="C92" s="6"/>
      <c r="D92" s="11"/>
      <c r="E92" s="13"/>
      <c r="F92" s="19"/>
      <c r="G92" s="17"/>
      <c r="H92" s="42"/>
      <c r="I92" s="6"/>
      <c r="J92" s="6"/>
      <c r="K92" s="49"/>
      <c r="L92" s="6"/>
      <c r="M92" s="35"/>
      <c r="N92" s="6"/>
      <c r="O92" s="49"/>
      <c r="P92" s="6"/>
    </row>
    <row r="93" spans="1:17" ht="9.9499999999999993" customHeight="1" x14ac:dyDescent="0.3">
      <c r="A93" s="28"/>
      <c r="B93" s="28" t="s">
        <v>149</v>
      </c>
      <c r="C93" s="6">
        <v>59.66</v>
      </c>
      <c r="D93" s="11">
        <v>25</v>
      </c>
      <c r="E93" s="13">
        <v>25</v>
      </c>
      <c r="F93" s="19">
        <f t="shared" si="5"/>
        <v>0.41904123365739193</v>
      </c>
      <c r="G93" s="17">
        <v>2</v>
      </c>
      <c r="H93" s="42">
        <v>0.08</v>
      </c>
      <c r="I93" s="6"/>
      <c r="J93" s="6">
        <v>0</v>
      </c>
      <c r="K93" s="49">
        <f t="shared" si="8"/>
        <v>0</v>
      </c>
      <c r="L93" s="6">
        <v>2</v>
      </c>
      <c r="M93" s="35">
        <v>0.1</v>
      </c>
      <c r="N93" s="6">
        <v>2</v>
      </c>
      <c r="O93" s="49">
        <f t="shared" ref="O93" si="9">N93/E93</f>
        <v>0.08</v>
      </c>
      <c r="P93" s="6"/>
    </row>
    <row r="94" spans="1:17" ht="9.9499999999999993" customHeight="1" x14ac:dyDescent="0.3">
      <c r="A94" s="28">
        <v>17</v>
      </c>
      <c r="B94" s="28" t="s">
        <v>200</v>
      </c>
      <c r="C94" s="6">
        <v>14.08</v>
      </c>
      <c r="D94" s="11">
        <v>73</v>
      </c>
      <c r="E94" s="13">
        <v>73</v>
      </c>
      <c r="F94" s="19">
        <f t="shared" si="5"/>
        <v>5.1846590909090908</v>
      </c>
      <c r="G94" s="17">
        <v>7</v>
      </c>
      <c r="H94" s="42">
        <v>9.5890410958904104E-2</v>
      </c>
      <c r="I94" s="6"/>
      <c r="J94" s="6">
        <v>1</v>
      </c>
      <c r="K94" s="49">
        <f t="shared" si="8"/>
        <v>0.14285714285714285</v>
      </c>
      <c r="L94" s="6">
        <v>7</v>
      </c>
      <c r="M94" s="35">
        <v>0.1</v>
      </c>
      <c r="N94" s="6">
        <v>7</v>
      </c>
      <c r="O94" s="49">
        <f t="shared" si="7"/>
        <v>9.5890410958904104E-2</v>
      </c>
      <c r="P94" s="6"/>
    </row>
    <row r="95" spans="1:17" ht="9.9499999999999993" customHeight="1" x14ac:dyDescent="0.3">
      <c r="A95" s="28">
        <v>18</v>
      </c>
      <c r="B95" s="28" t="s">
        <v>201</v>
      </c>
      <c r="C95" s="6">
        <v>68.180000000000007</v>
      </c>
      <c r="D95" s="11">
        <v>84</v>
      </c>
      <c r="E95" s="13">
        <v>84</v>
      </c>
      <c r="F95" s="19">
        <f t="shared" si="5"/>
        <v>1.2320328542094454</v>
      </c>
      <c r="G95" s="17">
        <v>8</v>
      </c>
      <c r="H95" s="42">
        <v>9.5238095238095233E-2</v>
      </c>
      <c r="I95" s="6"/>
      <c r="J95" s="6">
        <v>1</v>
      </c>
      <c r="K95" s="49">
        <f t="shared" si="8"/>
        <v>0.125</v>
      </c>
      <c r="L95" s="6">
        <v>8</v>
      </c>
      <c r="M95" s="35">
        <v>0.1</v>
      </c>
      <c r="N95" s="6">
        <v>8</v>
      </c>
      <c r="O95" s="49">
        <f t="shared" si="7"/>
        <v>9.5238095238095233E-2</v>
      </c>
      <c r="P95" s="6"/>
    </row>
    <row r="96" spans="1:17" ht="9.9499999999999993" customHeight="1" x14ac:dyDescent="0.3">
      <c r="A96" s="28">
        <v>19</v>
      </c>
      <c r="B96" s="28" t="s">
        <v>202</v>
      </c>
      <c r="C96" s="6">
        <v>32.47</v>
      </c>
      <c r="D96" s="11"/>
      <c r="E96" s="13"/>
      <c r="F96" s="19">
        <f t="shared" si="5"/>
        <v>0</v>
      </c>
      <c r="G96" s="17">
        <v>0</v>
      </c>
      <c r="H96" s="42">
        <v>0</v>
      </c>
      <c r="I96" s="6"/>
      <c r="J96" s="6">
        <v>0</v>
      </c>
      <c r="K96" s="49">
        <v>0</v>
      </c>
      <c r="L96" s="6">
        <v>0</v>
      </c>
      <c r="M96" s="35">
        <v>0.1</v>
      </c>
      <c r="N96" s="6">
        <v>0</v>
      </c>
      <c r="O96" s="49">
        <v>0</v>
      </c>
      <c r="P96" s="6"/>
    </row>
    <row r="97" spans="1:16" s="7" customFormat="1" ht="15" customHeight="1" x14ac:dyDescent="0.3">
      <c r="A97" s="28">
        <v>20</v>
      </c>
      <c r="B97" s="28" t="s">
        <v>120</v>
      </c>
      <c r="C97" s="6">
        <v>111.66</v>
      </c>
      <c r="D97" s="11">
        <v>130</v>
      </c>
      <c r="E97" s="13">
        <v>130</v>
      </c>
      <c r="F97" s="19">
        <f t="shared" si="5"/>
        <v>1.1642486118574245</v>
      </c>
      <c r="G97" s="17">
        <v>13</v>
      </c>
      <c r="H97" s="42">
        <v>0.1</v>
      </c>
      <c r="I97" s="6"/>
      <c r="J97" s="6">
        <v>3</v>
      </c>
      <c r="K97" s="49">
        <f t="shared" si="8"/>
        <v>0.23076923076923078</v>
      </c>
      <c r="L97" s="6">
        <v>13</v>
      </c>
      <c r="M97" s="35">
        <v>0.1</v>
      </c>
      <c r="N97" s="6">
        <v>13</v>
      </c>
      <c r="O97" s="49">
        <f t="shared" si="7"/>
        <v>0.1</v>
      </c>
      <c r="P97" s="6"/>
    </row>
    <row r="98" spans="1:16" s="7" customFormat="1" ht="17.25" customHeight="1" x14ac:dyDescent="0.3">
      <c r="A98" s="28">
        <v>21</v>
      </c>
      <c r="B98" s="28" t="s">
        <v>121</v>
      </c>
      <c r="C98" s="6">
        <v>219.7</v>
      </c>
      <c r="D98" s="11">
        <v>75</v>
      </c>
      <c r="E98" s="13">
        <v>75</v>
      </c>
      <c r="F98" s="19">
        <f t="shared" si="5"/>
        <v>0.34137460172963136</v>
      </c>
      <c r="G98" s="17">
        <v>0</v>
      </c>
      <c r="H98" s="42">
        <v>0</v>
      </c>
      <c r="I98" s="6"/>
      <c r="J98" s="6">
        <v>0</v>
      </c>
      <c r="K98" s="49">
        <v>0</v>
      </c>
      <c r="L98" s="6">
        <v>0</v>
      </c>
      <c r="M98" s="35">
        <v>0.1</v>
      </c>
      <c r="N98" s="6">
        <v>0</v>
      </c>
      <c r="O98" s="49">
        <f t="shared" si="7"/>
        <v>0</v>
      </c>
      <c r="P98" s="6"/>
    </row>
    <row r="99" spans="1:16" ht="51" customHeight="1" x14ac:dyDescent="0.3">
      <c r="A99" s="28">
        <v>22</v>
      </c>
      <c r="B99" s="28" t="s">
        <v>117</v>
      </c>
      <c r="C99" s="6"/>
      <c r="D99" s="11"/>
      <c r="E99" s="13"/>
      <c r="F99" s="19"/>
      <c r="G99" s="17"/>
      <c r="H99" s="42"/>
      <c r="I99" s="6"/>
      <c r="J99" s="6"/>
      <c r="K99" s="49"/>
      <c r="L99" s="6"/>
      <c r="M99" s="35"/>
      <c r="N99" s="6"/>
      <c r="O99" s="49"/>
      <c r="P99" s="6"/>
    </row>
    <row r="100" spans="1:16" s="23" customFormat="1" ht="17.100000000000001" customHeight="1" x14ac:dyDescent="0.3">
      <c r="A100" s="74" t="s">
        <v>53</v>
      </c>
      <c r="B100" s="74"/>
      <c r="C100" s="22">
        <f>SUM(C98,C97,C96,C95,C94,C93,C91,C90,C88,C87,C86,C84,C82,C81,C79,C78,C77,C76,C74,C73,C71,C70,C68,C66,C64)</f>
        <v>3117.6100000000006</v>
      </c>
      <c r="D100" s="4">
        <v>3247</v>
      </c>
      <c r="E100" s="57">
        <f>SUM(E64:E99)</f>
        <v>3247</v>
      </c>
      <c r="F100" s="22">
        <f t="shared" si="5"/>
        <v>1.0415029461670957</v>
      </c>
      <c r="G100" s="4">
        <v>146</v>
      </c>
      <c r="H100" s="43">
        <v>4.4964582691715431E-2</v>
      </c>
      <c r="I100" s="16">
        <v>0</v>
      </c>
      <c r="J100" s="4">
        <f>SUM(J64:J99)</f>
        <v>27</v>
      </c>
      <c r="K100" s="50">
        <f t="shared" si="8"/>
        <v>0.18493150684931506</v>
      </c>
      <c r="L100" s="4">
        <f>SUM(L64:L99)</f>
        <v>313</v>
      </c>
      <c r="M100" s="44">
        <f>L100/E100</f>
        <v>9.639667385278719E-2</v>
      </c>
      <c r="N100" s="4">
        <f>SUM(N64:N99)</f>
        <v>146</v>
      </c>
      <c r="O100" s="50">
        <f t="shared" ref="O100" si="10">N100/E100</f>
        <v>4.4964582691715431E-2</v>
      </c>
      <c r="P100" s="4">
        <f>SUM(P64:P99)</f>
        <v>0</v>
      </c>
    </row>
    <row r="101" spans="1:16" ht="9.9499999999999993" customHeight="1" x14ac:dyDescent="0.3">
      <c r="A101" s="77" t="s">
        <v>54</v>
      </c>
      <c r="B101" s="77"/>
      <c r="C101" s="6"/>
      <c r="D101" s="11"/>
      <c r="E101" s="13"/>
      <c r="F101" s="19"/>
      <c r="G101" s="17"/>
      <c r="H101" s="42"/>
      <c r="I101" s="6"/>
      <c r="J101" s="6"/>
      <c r="K101" s="49"/>
      <c r="L101" s="6"/>
      <c r="M101" s="35"/>
      <c r="N101" s="6"/>
      <c r="O101" s="49"/>
      <c r="P101" s="6"/>
    </row>
    <row r="102" spans="1:16" ht="9.9499999999999993" customHeight="1" x14ac:dyDescent="0.3">
      <c r="A102" s="28">
        <v>1</v>
      </c>
      <c r="B102" s="28" t="s">
        <v>55</v>
      </c>
      <c r="C102" s="6">
        <v>78.510000000000005</v>
      </c>
      <c r="D102" s="11">
        <v>25</v>
      </c>
      <c r="E102" s="13">
        <v>25</v>
      </c>
      <c r="F102" s="19">
        <f t="shared" si="5"/>
        <v>0.31843077314991719</v>
      </c>
      <c r="G102" s="17">
        <v>0</v>
      </c>
      <c r="H102" s="42">
        <v>0</v>
      </c>
      <c r="I102" s="17"/>
      <c r="J102" s="6">
        <v>0</v>
      </c>
      <c r="K102" s="49">
        <v>0</v>
      </c>
      <c r="L102" s="6">
        <v>2</v>
      </c>
      <c r="M102" s="35">
        <v>0.1</v>
      </c>
      <c r="N102" s="6">
        <v>0</v>
      </c>
      <c r="O102" s="49">
        <f t="shared" si="7"/>
        <v>0</v>
      </c>
      <c r="P102" s="6"/>
    </row>
    <row r="103" spans="1:16" ht="9.9499999999999993" customHeight="1" x14ac:dyDescent="0.3">
      <c r="A103" s="28">
        <v>2</v>
      </c>
      <c r="B103" s="28" t="s">
        <v>56</v>
      </c>
      <c r="C103" s="6"/>
      <c r="D103" s="11"/>
      <c r="E103" s="13"/>
      <c r="F103" s="19"/>
      <c r="G103" s="17"/>
      <c r="H103" s="42"/>
      <c r="I103" s="6"/>
      <c r="J103" s="6"/>
      <c r="K103" s="49"/>
      <c r="L103" s="6"/>
      <c r="M103" s="35"/>
      <c r="N103" s="6"/>
      <c r="O103" s="49"/>
      <c r="P103" s="6"/>
    </row>
    <row r="104" spans="1:16" ht="9.9499999999999993" customHeight="1" x14ac:dyDescent="0.3">
      <c r="A104" s="28"/>
      <c r="B104" s="28" t="s">
        <v>150</v>
      </c>
      <c r="C104" s="6">
        <v>121.45</v>
      </c>
      <c r="D104" s="11">
        <v>0</v>
      </c>
      <c r="E104" s="13">
        <v>0</v>
      </c>
      <c r="F104" s="19">
        <f t="shared" si="5"/>
        <v>0</v>
      </c>
      <c r="G104" s="17">
        <v>0</v>
      </c>
      <c r="H104" s="42">
        <v>0</v>
      </c>
      <c r="I104" s="6"/>
      <c r="J104" s="6">
        <v>0</v>
      </c>
      <c r="K104" s="49">
        <v>0</v>
      </c>
      <c r="L104" s="6">
        <v>0</v>
      </c>
      <c r="M104" s="35">
        <v>0.1</v>
      </c>
      <c r="N104" s="6">
        <v>0</v>
      </c>
      <c r="O104" s="49">
        <v>0</v>
      </c>
      <c r="P104" s="6"/>
    </row>
    <row r="105" spans="1:16" ht="9.9499999999999993" customHeight="1" x14ac:dyDescent="0.3">
      <c r="A105" s="28">
        <v>3</v>
      </c>
      <c r="B105" s="28" t="s">
        <v>57</v>
      </c>
      <c r="C105" s="6"/>
      <c r="D105" s="11"/>
      <c r="E105" s="13"/>
      <c r="F105" s="19"/>
      <c r="G105" s="17"/>
      <c r="H105" s="42"/>
      <c r="I105" s="6"/>
      <c r="J105" s="6"/>
      <c r="K105" s="49"/>
      <c r="L105" s="6"/>
      <c r="M105" s="35"/>
      <c r="N105" s="6"/>
      <c r="O105" s="49"/>
      <c r="P105" s="6"/>
    </row>
    <row r="106" spans="1:16" s="7" customFormat="1" ht="9.9499999999999993" customHeight="1" x14ac:dyDescent="0.3">
      <c r="A106" s="28"/>
      <c r="B106" s="28" t="s">
        <v>151</v>
      </c>
      <c r="C106" s="6">
        <v>27.63</v>
      </c>
      <c r="D106" s="11">
        <v>0</v>
      </c>
      <c r="E106" s="13">
        <v>0</v>
      </c>
      <c r="F106" s="19">
        <f t="shared" si="5"/>
        <v>0</v>
      </c>
      <c r="G106" s="17">
        <v>0</v>
      </c>
      <c r="H106" s="42">
        <v>0</v>
      </c>
      <c r="I106" s="6"/>
      <c r="J106" s="6">
        <v>0</v>
      </c>
      <c r="K106" s="49">
        <v>0</v>
      </c>
      <c r="L106" s="6">
        <v>0</v>
      </c>
      <c r="M106" s="35">
        <v>0.1</v>
      </c>
      <c r="N106" s="6">
        <v>0</v>
      </c>
      <c r="O106" s="49">
        <v>0</v>
      </c>
      <c r="P106" s="6"/>
    </row>
    <row r="107" spans="1:16" s="7" customFormat="1" ht="9.9499999999999993" customHeight="1" x14ac:dyDescent="0.3">
      <c r="A107" s="65">
        <v>4</v>
      </c>
      <c r="B107" s="65" t="s">
        <v>222</v>
      </c>
      <c r="C107" s="6"/>
      <c r="D107" s="11"/>
      <c r="E107" s="13"/>
      <c r="F107" s="19"/>
      <c r="G107" s="17"/>
      <c r="H107" s="42"/>
      <c r="I107" s="6"/>
      <c r="J107" s="6"/>
      <c r="K107" s="49"/>
      <c r="L107" s="6"/>
      <c r="M107" s="35"/>
      <c r="N107" s="6"/>
      <c r="O107" s="49"/>
      <c r="P107" s="6"/>
    </row>
    <row r="108" spans="1:16" ht="9.9499999999999993" customHeight="1" x14ac:dyDescent="0.3">
      <c r="A108" s="28"/>
      <c r="B108" s="65" t="s">
        <v>223</v>
      </c>
      <c r="C108" s="6">
        <v>9.34</v>
      </c>
      <c r="D108" s="11">
        <v>125</v>
      </c>
      <c r="E108" s="13">
        <v>125</v>
      </c>
      <c r="F108" s="19">
        <f t="shared" si="5"/>
        <v>13.383297644539615</v>
      </c>
      <c r="G108" s="17">
        <v>12</v>
      </c>
      <c r="H108" s="42">
        <v>9.6000000000000002E-2</v>
      </c>
      <c r="I108" s="6">
        <v>5</v>
      </c>
      <c r="J108" s="6">
        <v>5</v>
      </c>
      <c r="K108" s="49">
        <f t="shared" si="8"/>
        <v>0.41666666666666669</v>
      </c>
      <c r="L108" s="6">
        <v>12</v>
      </c>
      <c r="M108" s="35">
        <v>0.1</v>
      </c>
      <c r="N108" s="6">
        <v>12</v>
      </c>
      <c r="O108" s="49">
        <f t="shared" si="7"/>
        <v>9.6000000000000002E-2</v>
      </c>
      <c r="P108" s="6">
        <v>5</v>
      </c>
    </row>
    <row r="109" spans="1:16" ht="9.9499999999999993" customHeight="1" x14ac:dyDescent="0.3">
      <c r="A109" s="28">
        <v>5</v>
      </c>
      <c r="B109" s="28" t="s">
        <v>58</v>
      </c>
      <c r="C109" s="6"/>
      <c r="D109" s="11"/>
      <c r="E109" s="13"/>
      <c r="F109" s="19"/>
      <c r="G109" s="17"/>
      <c r="H109" s="42"/>
      <c r="I109" s="6"/>
      <c r="J109" s="6"/>
      <c r="K109" s="49"/>
      <c r="L109" s="6"/>
      <c r="M109" s="35"/>
      <c r="N109" s="6"/>
      <c r="O109" s="49"/>
      <c r="P109" s="6"/>
    </row>
    <row r="110" spans="1:16" ht="9.9499999999999993" customHeight="1" x14ac:dyDescent="0.3">
      <c r="A110" s="28"/>
      <c r="B110" s="28" t="s">
        <v>135</v>
      </c>
      <c r="C110" s="6">
        <v>1235.28</v>
      </c>
      <c r="D110" s="11">
        <v>241</v>
      </c>
      <c r="E110" s="13">
        <v>241</v>
      </c>
      <c r="F110" s="19">
        <f t="shared" si="5"/>
        <v>0.19509746778058415</v>
      </c>
      <c r="G110" s="17">
        <v>24</v>
      </c>
      <c r="H110" s="42">
        <v>9.9585062240663894E-2</v>
      </c>
      <c r="I110" s="6">
        <v>11</v>
      </c>
      <c r="J110" s="6">
        <v>1</v>
      </c>
      <c r="K110" s="49">
        <f t="shared" si="8"/>
        <v>4.1666666666666664E-2</v>
      </c>
      <c r="L110" s="6">
        <v>24</v>
      </c>
      <c r="M110" s="35">
        <v>0.1</v>
      </c>
      <c r="N110" s="6">
        <v>24</v>
      </c>
      <c r="O110" s="49">
        <f t="shared" si="7"/>
        <v>9.9585062240663894E-2</v>
      </c>
      <c r="P110" s="6">
        <v>11</v>
      </c>
    </row>
    <row r="111" spans="1:16" ht="9.9499999999999993" customHeight="1" x14ac:dyDescent="0.3">
      <c r="A111" s="28"/>
      <c r="B111" s="28" t="s">
        <v>136</v>
      </c>
      <c r="C111" s="6">
        <v>46.48</v>
      </c>
      <c r="D111" s="11">
        <v>0</v>
      </c>
      <c r="E111" s="13">
        <v>0</v>
      </c>
      <c r="F111" s="19">
        <f t="shared" si="5"/>
        <v>0</v>
      </c>
      <c r="G111" s="17">
        <v>0</v>
      </c>
      <c r="H111" s="42">
        <v>0</v>
      </c>
      <c r="I111" s="6"/>
      <c r="J111" s="6">
        <v>0</v>
      </c>
      <c r="K111" s="49">
        <v>0</v>
      </c>
      <c r="L111" s="6">
        <v>0</v>
      </c>
      <c r="M111" s="35">
        <v>0.1</v>
      </c>
      <c r="N111" s="6">
        <v>0</v>
      </c>
      <c r="O111" s="49">
        <v>0</v>
      </c>
      <c r="P111" s="6"/>
    </row>
    <row r="112" spans="1:16" ht="9.9499999999999993" customHeight="1" x14ac:dyDescent="0.3">
      <c r="A112" s="28"/>
      <c r="B112" s="28" t="s">
        <v>152</v>
      </c>
      <c r="C112" s="6">
        <v>135.83000000000001</v>
      </c>
      <c r="D112" s="11">
        <v>0</v>
      </c>
      <c r="E112" s="13">
        <v>0</v>
      </c>
      <c r="F112" s="19">
        <f t="shared" si="5"/>
        <v>0</v>
      </c>
      <c r="G112" s="17">
        <v>0</v>
      </c>
      <c r="H112" s="42">
        <v>0</v>
      </c>
      <c r="I112" s="6"/>
      <c r="J112" s="6">
        <v>0</v>
      </c>
      <c r="K112" s="49">
        <v>0</v>
      </c>
      <c r="L112" s="6">
        <v>0</v>
      </c>
      <c r="M112" s="35">
        <v>0.1</v>
      </c>
      <c r="N112" s="6">
        <v>0</v>
      </c>
      <c r="O112" s="49">
        <v>0</v>
      </c>
      <c r="P112" s="6"/>
    </row>
    <row r="113" spans="1:16" ht="9.9499999999999993" customHeight="1" x14ac:dyDescent="0.3">
      <c r="A113" s="28"/>
      <c r="B113" s="28" t="s">
        <v>153</v>
      </c>
      <c r="C113" s="6">
        <v>39.729999999999997</v>
      </c>
      <c r="D113" s="11">
        <v>0</v>
      </c>
      <c r="E113" s="13">
        <v>0</v>
      </c>
      <c r="F113" s="19">
        <f t="shared" si="5"/>
        <v>0</v>
      </c>
      <c r="G113" s="17">
        <v>0</v>
      </c>
      <c r="H113" s="42">
        <v>0</v>
      </c>
      <c r="I113" s="6"/>
      <c r="J113" s="6">
        <v>0</v>
      </c>
      <c r="K113" s="49">
        <v>0</v>
      </c>
      <c r="L113" s="6">
        <v>0</v>
      </c>
      <c r="M113" s="35">
        <v>0.1</v>
      </c>
      <c r="N113" s="6">
        <v>0</v>
      </c>
      <c r="O113" s="49">
        <v>0</v>
      </c>
      <c r="P113" s="6"/>
    </row>
    <row r="114" spans="1:16" ht="9.9499999999999993" customHeight="1" x14ac:dyDescent="0.3">
      <c r="A114" s="65">
        <v>6</v>
      </c>
      <c r="B114" s="65" t="s">
        <v>224</v>
      </c>
      <c r="C114" s="6"/>
      <c r="D114" s="11"/>
      <c r="E114" s="13"/>
      <c r="F114" s="19"/>
      <c r="G114" s="17"/>
      <c r="H114" s="42"/>
      <c r="I114" s="6"/>
      <c r="J114" s="6"/>
      <c r="K114" s="49"/>
      <c r="L114" s="6"/>
      <c r="M114" s="35"/>
      <c r="N114" s="6"/>
      <c r="O114" s="49"/>
      <c r="P114" s="6"/>
    </row>
    <row r="115" spans="1:16" ht="9.9499999999999993" customHeight="1" x14ac:dyDescent="0.3">
      <c r="A115" s="28"/>
      <c r="B115" s="28" t="s">
        <v>225</v>
      </c>
      <c r="C115" s="6">
        <v>229.9</v>
      </c>
      <c r="D115" s="11">
        <v>17</v>
      </c>
      <c r="E115" s="13">
        <v>17</v>
      </c>
      <c r="F115" s="19">
        <f t="shared" si="5"/>
        <v>7.3945193562418438E-2</v>
      </c>
      <c r="G115" s="17">
        <v>0</v>
      </c>
      <c r="H115" s="42">
        <v>0</v>
      </c>
      <c r="I115" s="6"/>
      <c r="J115" s="6">
        <v>0</v>
      </c>
      <c r="K115" s="49">
        <v>0</v>
      </c>
      <c r="L115" s="6">
        <v>1</v>
      </c>
      <c r="M115" s="35">
        <v>0.1</v>
      </c>
      <c r="N115" s="6">
        <v>0</v>
      </c>
      <c r="O115" s="49">
        <f t="shared" si="7"/>
        <v>0</v>
      </c>
      <c r="P115" s="6">
        <v>0</v>
      </c>
    </row>
    <row r="116" spans="1:16" ht="9.9499999999999993" customHeight="1" x14ac:dyDescent="0.3">
      <c r="A116" s="28">
        <v>7</v>
      </c>
      <c r="B116" s="28" t="s">
        <v>59</v>
      </c>
      <c r="C116" s="6"/>
      <c r="D116" s="11"/>
      <c r="E116" s="13"/>
      <c r="F116" s="19"/>
      <c r="G116" s="17"/>
      <c r="H116" s="42"/>
      <c r="I116" s="6"/>
      <c r="J116" s="6"/>
      <c r="K116" s="49"/>
      <c r="L116" s="6"/>
      <c r="M116" s="35"/>
      <c r="N116" s="6"/>
      <c r="O116" s="49"/>
      <c r="P116" s="6"/>
    </row>
    <row r="117" spans="1:16" ht="9.9499999999999993" customHeight="1" x14ac:dyDescent="0.3">
      <c r="A117" s="28"/>
      <c r="B117" s="28" t="s">
        <v>154</v>
      </c>
      <c r="C117" s="6">
        <v>72.7</v>
      </c>
      <c r="D117" s="11">
        <v>36</v>
      </c>
      <c r="E117" s="13">
        <v>36</v>
      </c>
      <c r="F117" s="19">
        <f t="shared" si="5"/>
        <v>0.49518569463548828</v>
      </c>
      <c r="G117" s="17">
        <v>0</v>
      </c>
      <c r="H117" s="42">
        <v>0</v>
      </c>
      <c r="I117" s="6"/>
      <c r="J117" s="6">
        <v>0</v>
      </c>
      <c r="K117" s="49">
        <v>0</v>
      </c>
      <c r="L117" s="6">
        <v>3</v>
      </c>
      <c r="M117" s="35">
        <v>0.1</v>
      </c>
      <c r="N117" s="6">
        <v>0</v>
      </c>
      <c r="O117" s="49">
        <f t="shared" si="7"/>
        <v>0</v>
      </c>
      <c r="P117" s="6">
        <v>0</v>
      </c>
    </row>
    <row r="118" spans="1:16" ht="9.9499999999999993" customHeight="1" x14ac:dyDescent="0.3">
      <c r="A118" s="28"/>
      <c r="B118" s="28" t="s">
        <v>155</v>
      </c>
      <c r="C118" s="6">
        <v>36.79</v>
      </c>
      <c r="D118" s="11">
        <v>39</v>
      </c>
      <c r="E118" s="13">
        <v>39</v>
      </c>
      <c r="F118" s="19">
        <f t="shared" si="5"/>
        <v>1.0600706713780919</v>
      </c>
      <c r="G118" s="17">
        <v>0</v>
      </c>
      <c r="H118" s="42">
        <v>0</v>
      </c>
      <c r="I118" s="17"/>
      <c r="J118" s="6">
        <v>0</v>
      </c>
      <c r="K118" s="49">
        <v>0</v>
      </c>
      <c r="L118" s="6">
        <v>3</v>
      </c>
      <c r="M118" s="35">
        <v>0.1</v>
      </c>
      <c r="N118" s="6">
        <v>0</v>
      </c>
      <c r="O118" s="49">
        <f t="shared" si="7"/>
        <v>0</v>
      </c>
      <c r="P118" s="6">
        <v>0</v>
      </c>
    </row>
    <row r="119" spans="1:16" ht="9.9499999999999993" customHeight="1" x14ac:dyDescent="0.3">
      <c r="A119" s="28">
        <v>8</v>
      </c>
      <c r="B119" s="28" t="s">
        <v>60</v>
      </c>
      <c r="C119" s="6"/>
      <c r="D119" s="11"/>
      <c r="E119" s="13"/>
      <c r="F119" s="19"/>
      <c r="G119" s="17"/>
      <c r="H119" s="42"/>
      <c r="I119" s="6"/>
      <c r="J119" s="6"/>
      <c r="K119" s="49"/>
      <c r="L119" s="6"/>
      <c r="M119" s="35"/>
      <c r="N119" s="6"/>
      <c r="O119" s="49"/>
      <c r="P119" s="6"/>
    </row>
    <row r="120" spans="1:16" ht="9.9499999999999993" customHeight="1" x14ac:dyDescent="0.3">
      <c r="A120" s="28"/>
      <c r="B120" s="28" t="s">
        <v>156</v>
      </c>
      <c r="C120" s="6">
        <v>12.66</v>
      </c>
      <c r="D120" s="20">
        <v>30</v>
      </c>
      <c r="E120" s="13">
        <v>30</v>
      </c>
      <c r="F120" s="19">
        <f t="shared" si="5"/>
        <v>2.3696682464454977</v>
      </c>
      <c r="G120" s="17">
        <v>3</v>
      </c>
      <c r="H120" s="42">
        <v>0.1</v>
      </c>
      <c r="I120" s="6"/>
      <c r="J120" s="6">
        <v>0</v>
      </c>
      <c r="K120" s="49">
        <f t="shared" si="8"/>
        <v>0</v>
      </c>
      <c r="L120" s="6">
        <v>3</v>
      </c>
      <c r="M120" s="35">
        <v>0.1</v>
      </c>
      <c r="N120" s="6">
        <v>3</v>
      </c>
      <c r="O120" s="49">
        <f t="shared" si="7"/>
        <v>0.1</v>
      </c>
      <c r="P120" s="6"/>
    </row>
    <row r="121" spans="1:16" ht="9.9499999999999993" customHeight="1" x14ac:dyDescent="0.3">
      <c r="A121" s="28">
        <v>9</v>
      </c>
      <c r="B121" s="28" t="s">
        <v>114</v>
      </c>
      <c r="C121" s="6">
        <v>37.19</v>
      </c>
      <c r="D121" s="11">
        <v>0</v>
      </c>
      <c r="E121" s="13">
        <v>0</v>
      </c>
      <c r="F121" s="19">
        <f t="shared" si="5"/>
        <v>0</v>
      </c>
      <c r="G121" s="17">
        <v>0</v>
      </c>
      <c r="H121" s="42">
        <v>0</v>
      </c>
      <c r="I121" s="6"/>
      <c r="J121" s="6">
        <v>0</v>
      </c>
      <c r="K121" s="49">
        <v>0</v>
      </c>
      <c r="L121" s="6">
        <v>0</v>
      </c>
      <c r="M121" s="35">
        <v>0.1</v>
      </c>
      <c r="N121" s="6">
        <v>0</v>
      </c>
      <c r="O121" s="49">
        <v>0</v>
      </c>
      <c r="P121" s="6"/>
    </row>
    <row r="122" spans="1:16" ht="9.9499999999999993" customHeight="1" x14ac:dyDescent="0.3">
      <c r="A122" s="28">
        <v>10</v>
      </c>
      <c r="B122" s="28" t="s">
        <v>203</v>
      </c>
      <c r="C122" s="6">
        <v>72.05</v>
      </c>
      <c r="D122" s="5">
        <v>130</v>
      </c>
      <c r="E122" s="13">
        <v>130</v>
      </c>
      <c r="F122" s="19">
        <f t="shared" si="5"/>
        <v>1.8043025676613464</v>
      </c>
      <c r="G122" s="17">
        <v>13</v>
      </c>
      <c r="H122" s="42">
        <v>0.1</v>
      </c>
      <c r="I122" s="6">
        <v>13</v>
      </c>
      <c r="J122" s="6">
        <v>0</v>
      </c>
      <c r="K122" s="49">
        <v>0</v>
      </c>
      <c r="L122" s="6">
        <v>13</v>
      </c>
      <c r="M122" s="35">
        <v>0.1</v>
      </c>
      <c r="N122" s="6">
        <v>13</v>
      </c>
      <c r="O122" s="49">
        <f t="shared" si="7"/>
        <v>0.1</v>
      </c>
      <c r="P122" s="6">
        <v>13</v>
      </c>
    </row>
    <row r="123" spans="1:16" ht="9.9499999999999993" customHeight="1" x14ac:dyDescent="0.3">
      <c r="A123" s="28">
        <v>11</v>
      </c>
      <c r="B123" s="28" t="s">
        <v>204</v>
      </c>
      <c r="C123" s="6">
        <v>111.64</v>
      </c>
      <c r="D123" s="5">
        <v>155</v>
      </c>
      <c r="E123" s="13">
        <v>155</v>
      </c>
      <c r="F123" s="19">
        <f t="shared" si="5"/>
        <v>1.3883912576137585</v>
      </c>
      <c r="G123" s="17">
        <v>15</v>
      </c>
      <c r="H123" s="42">
        <v>9.6774193548387094E-2</v>
      </c>
      <c r="I123" s="6">
        <v>0</v>
      </c>
      <c r="J123" s="6">
        <v>0</v>
      </c>
      <c r="K123" s="49">
        <v>0</v>
      </c>
      <c r="L123" s="6">
        <v>15</v>
      </c>
      <c r="M123" s="35">
        <v>0.1</v>
      </c>
      <c r="N123" s="6">
        <v>15</v>
      </c>
      <c r="O123" s="49">
        <f t="shared" si="7"/>
        <v>9.6774193548387094E-2</v>
      </c>
      <c r="P123" s="6">
        <v>0</v>
      </c>
    </row>
    <row r="124" spans="1:16" ht="54.75" customHeight="1" x14ac:dyDescent="0.3">
      <c r="A124" s="28">
        <v>12</v>
      </c>
      <c r="B124" s="28" t="s">
        <v>117</v>
      </c>
      <c r="C124" s="6"/>
      <c r="D124" s="11"/>
      <c r="E124" s="13"/>
      <c r="F124" s="19"/>
      <c r="G124" s="17"/>
      <c r="H124" s="42"/>
      <c r="I124" s="6"/>
      <c r="J124" s="6"/>
      <c r="K124" s="49"/>
      <c r="L124" s="6"/>
      <c r="M124" s="35"/>
      <c r="N124" s="6"/>
      <c r="O124" s="49"/>
      <c r="P124" s="6"/>
    </row>
    <row r="125" spans="1:16" s="23" customFormat="1" ht="9.9499999999999993" customHeight="1" x14ac:dyDescent="0.3">
      <c r="A125" s="74" t="s">
        <v>61</v>
      </c>
      <c r="B125" s="74"/>
      <c r="C125" s="16">
        <f>SUM(C123,C122,C121,C120,C118,C117,C115,C113,C112,C111,C110,C108,C106,C104,C102)</f>
        <v>2267.1799999999998</v>
      </c>
      <c r="D125" s="4">
        <v>798</v>
      </c>
      <c r="E125" s="57">
        <f>SUM(E102:E124)</f>
        <v>798</v>
      </c>
      <c r="F125" s="22">
        <f t="shared" si="5"/>
        <v>0.35197911061318471</v>
      </c>
      <c r="G125" s="4">
        <v>67</v>
      </c>
      <c r="H125" s="43">
        <v>8.3959899749373429E-2</v>
      </c>
      <c r="I125" s="4">
        <v>29</v>
      </c>
      <c r="J125" s="4">
        <f>SUM(J102:J124)</f>
        <v>6</v>
      </c>
      <c r="K125" s="50">
        <f t="shared" si="8"/>
        <v>8.9552238805970144E-2</v>
      </c>
      <c r="L125" s="4">
        <f>SUM(L102:L124)</f>
        <v>76</v>
      </c>
      <c r="M125" s="44">
        <f>L125/E125</f>
        <v>9.5238095238095233E-2</v>
      </c>
      <c r="N125" s="4">
        <f>SUM(N102:N124)</f>
        <v>67</v>
      </c>
      <c r="O125" s="50">
        <f t="shared" ref="O125" si="11">N125/E125</f>
        <v>8.3959899749373429E-2</v>
      </c>
      <c r="P125" s="4">
        <f>SUM(P102:P124)</f>
        <v>29</v>
      </c>
    </row>
    <row r="126" spans="1:16" ht="9.9499999999999993" customHeight="1" x14ac:dyDescent="0.3">
      <c r="A126" s="77" t="s">
        <v>62</v>
      </c>
      <c r="B126" s="77"/>
      <c r="C126" s="6"/>
      <c r="D126" s="11"/>
      <c r="E126" s="13"/>
      <c r="F126" s="19"/>
      <c r="G126" s="17"/>
      <c r="H126" s="42"/>
      <c r="I126" s="6"/>
      <c r="J126" s="6"/>
      <c r="K126" s="49"/>
      <c r="L126" s="6"/>
      <c r="M126" s="35"/>
      <c r="N126" s="6"/>
      <c r="O126" s="49"/>
      <c r="P126" s="6"/>
    </row>
    <row r="127" spans="1:16" ht="17.25" customHeight="1" x14ac:dyDescent="0.3">
      <c r="A127" s="28">
        <v>1</v>
      </c>
      <c r="B127" s="28" t="s">
        <v>63</v>
      </c>
      <c r="C127" s="17"/>
      <c r="D127" s="11"/>
      <c r="E127" s="13"/>
      <c r="F127" s="19"/>
      <c r="G127" s="17"/>
      <c r="H127" s="42"/>
      <c r="I127" s="6"/>
      <c r="J127" s="6"/>
      <c r="K127" s="49"/>
      <c r="L127" s="6"/>
      <c r="M127" s="35"/>
      <c r="N127" s="6"/>
      <c r="O127" s="49"/>
      <c r="P127" s="6"/>
    </row>
    <row r="128" spans="1:16" s="7" customFormat="1" ht="9.9499999999999993" customHeight="1" x14ac:dyDescent="0.3">
      <c r="A128" s="28"/>
      <c r="B128" s="28" t="s">
        <v>157</v>
      </c>
      <c r="C128" s="17">
        <v>816.02</v>
      </c>
      <c r="D128" s="11">
        <v>50</v>
      </c>
      <c r="E128" s="13">
        <v>50</v>
      </c>
      <c r="F128" s="19">
        <f t="shared" si="5"/>
        <v>6.1273008014509453E-2</v>
      </c>
      <c r="G128" s="17">
        <v>0</v>
      </c>
      <c r="H128" s="42">
        <v>0</v>
      </c>
      <c r="I128" s="6"/>
      <c r="J128" s="6">
        <v>0</v>
      </c>
      <c r="K128" s="49">
        <v>0</v>
      </c>
      <c r="L128" s="6">
        <v>5</v>
      </c>
      <c r="M128" s="35">
        <v>0.1</v>
      </c>
      <c r="N128" s="6">
        <v>0</v>
      </c>
      <c r="O128" s="49">
        <f t="shared" si="7"/>
        <v>0</v>
      </c>
      <c r="P128" s="6"/>
    </row>
    <row r="129" spans="1:16" s="7" customFormat="1" ht="9.9499999999999993" customHeight="1" x14ac:dyDescent="0.3">
      <c r="A129" s="28"/>
      <c r="B129" s="28" t="s">
        <v>158</v>
      </c>
      <c r="C129" s="17">
        <v>99.94</v>
      </c>
      <c r="D129" s="18"/>
      <c r="E129" s="13"/>
      <c r="F129" s="19">
        <f t="shared" si="5"/>
        <v>0</v>
      </c>
      <c r="G129" s="17">
        <v>0</v>
      </c>
      <c r="H129" s="42">
        <v>0</v>
      </c>
      <c r="I129" s="6"/>
      <c r="J129" s="6">
        <v>0</v>
      </c>
      <c r="K129" s="49">
        <v>0</v>
      </c>
      <c r="L129" s="6">
        <v>0</v>
      </c>
      <c r="M129" s="35">
        <v>0.1</v>
      </c>
      <c r="N129" s="6">
        <v>0</v>
      </c>
      <c r="O129" s="49">
        <v>0</v>
      </c>
      <c r="P129" s="6"/>
    </row>
    <row r="130" spans="1:16" ht="9.9499999999999993" customHeight="1" x14ac:dyDescent="0.3">
      <c r="A130" s="28">
        <v>2</v>
      </c>
      <c r="B130" s="28" t="s">
        <v>64</v>
      </c>
      <c r="C130" s="17"/>
      <c r="D130" s="11"/>
      <c r="E130" s="13"/>
      <c r="F130" s="19"/>
      <c r="G130" s="17"/>
      <c r="H130" s="42"/>
      <c r="I130" s="6"/>
      <c r="J130" s="6"/>
      <c r="K130" s="49"/>
      <c r="L130" s="6"/>
      <c r="M130" s="35"/>
      <c r="N130" s="6"/>
      <c r="O130" s="49"/>
      <c r="P130" s="6"/>
    </row>
    <row r="131" spans="1:16" s="7" customFormat="1" ht="9.9499999999999993" customHeight="1" x14ac:dyDescent="0.3">
      <c r="A131" s="28"/>
      <c r="B131" s="28" t="s">
        <v>129</v>
      </c>
      <c r="C131" s="17">
        <v>56.6</v>
      </c>
      <c r="D131" s="11">
        <v>5</v>
      </c>
      <c r="E131" s="13">
        <v>5</v>
      </c>
      <c r="F131" s="19">
        <f t="shared" si="5"/>
        <v>8.8339222614840993E-2</v>
      </c>
      <c r="G131" s="17">
        <v>0</v>
      </c>
      <c r="H131" s="42">
        <v>0</v>
      </c>
      <c r="I131" s="6"/>
      <c r="J131" s="6">
        <v>0</v>
      </c>
      <c r="K131" s="49">
        <v>0</v>
      </c>
      <c r="L131" s="6">
        <v>0</v>
      </c>
      <c r="M131" s="35">
        <v>0.1</v>
      </c>
      <c r="N131" s="6">
        <v>0</v>
      </c>
      <c r="O131" s="49">
        <f t="shared" si="7"/>
        <v>0</v>
      </c>
      <c r="P131" s="6"/>
    </row>
    <row r="132" spans="1:16" s="7" customFormat="1" ht="9.9499999999999993" customHeight="1" x14ac:dyDescent="0.3">
      <c r="A132" s="28">
        <v>3</v>
      </c>
      <c r="B132" s="28" t="s">
        <v>65</v>
      </c>
      <c r="C132" s="17">
        <v>96.12</v>
      </c>
      <c r="D132" s="18"/>
      <c r="E132" s="13"/>
      <c r="F132" s="19">
        <f t="shared" si="5"/>
        <v>0</v>
      </c>
      <c r="G132" s="17">
        <v>0</v>
      </c>
      <c r="H132" s="42">
        <v>0</v>
      </c>
      <c r="I132" s="6"/>
      <c r="J132" s="6">
        <v>0</v>
      </c>
      <c r="K132" s="49">
        <v>0</v>
      </c>
      <c r="L132" s="6">
        <v>0</v>
      </c>
      <c r="M132" s="35">
        <v>0.1</v>
      </c>
      <c r="N132" s="6">
        <v>0</v>
      </c>
      <c r="O132" s="49">
        <v>0</v>
      </c>
      <c r="P132" s="6"/>
    </row>
    <row r="133" spans="1:16" s="7" customFormat="1" ht="9.9499999999999993" customHeight="1" x14ac:dyDescent="0.3">
      <c r="A133" s="28">
        <v>4</v>
      </c>
      <c r="B133" s="28" t="s">
        <v>126</v>
      </c>
      <c r="C133" s="17">
        <v>138.6</v>
      </c>
      <c r="D133" s="18"/>
      <c r="E133" s="13"/>
      <c r="F133" s="19">
        <f t="shared" si="5"/>
        <v>0</v>
      </c>
      <c r="G133" s="17">
        <v>0</v>
      </c>
      <c r="H133" s="42">
        <v>0</v>
      </c>
      <c r="I133" s="6"/>
      <c r="J133" s="6">
        <v>0</v>
      </c>
      <c r="K133" s="49">
        <v>0</v>
      </c>
      <c r="L133" s="6">
        <v>0</v>
      </c>
      <c r="M133" s="35">
        <v>0.1</v>
      </c>
      <c r="N133" s="6">
        <v>0</v>
      </c>
      <c r="O133" s="49">
        <v>0</v>
      </c>
      <c r="P133" s="6"/>
    </row>
    <row r="134" spans="1:16" s="7" customFormat="1" ht="9.9499999999999993" customHeight="1" x14ac:dyDescent="0.3">
      <c r="A134" s="28">
        <v>5</v>
      </c>
      <c r="B134" s="28" t="s">
        <v>66</v>
      </c>
      <c r="C134" s="17"/>
      <c r="D134" s="18"/>
      <c r="E134" s="13"/>
      <c r="F134" s="19"/>
      <c r="G134" s="17"/>
      <c r="H134" s="42"/>
      <c r="I134" s="6"/>
      <c r="J134" s="6"/>
      <c r="K134" s="49"/>
      <c r="L134" s="6"/>
      <c r="M134" s="35"/>
      <c r="N134" s="6"/>
      <c r="O134" s="49"/>
      <c r="P134" s="6"/>
    </row>
    <row r="135" spans="1:16" s="7" customFormat="1" ht="9.9499999999999993" customHeight="1" x14ac:dyDescent="0.3">
      <c r="A135" s="28"/>
      <c r="B135" s="28" t="s">
        <v>159</v>
      </c>
      <c r="C135" s="17">
        <v>50.84</v>
      </c>
      <c r="D135" s="18">
        <v>4</v>
      </c>
      <c r="E135" s="13">
        <v>4</v>
      </c>
      <c r="F135" s="19">
        <f t="shared" si="5"/>
        <v>7.8678206136900075E-2</v>
      </c>
      <c r="G135" s="17">
        <v>0</v>
      </c>
      <c r="H135" s="42">
        <v>0</v>
      </c>
      <c r="I135" s="6"/>
      <c r="J135" s="6">
        <v>0</v>
      </c>
      <c r="K135" s="49">
        <v>0</v>
      </c>
      <c r="L135" s="6">
        <v>0</v>
      </c>
      <c r="M135" s="35">
        <v>0.1</v>
      </c>
      <c r="N135" s="6">
        <v>0</v>
      </c>
      <c r="O135" s="49">
        <f t="shared" si="7"/>
        <v>0</v>
      </c>
      <c r="P135" s="6"/>
    </row>
    <row r="136" spans="1:16" s="7" customFormat="1" ht="9.9499999999999993" customHeight="1" x14ac:dyDescent="0.3">
      <c r="A136" s="28"/>
      <c r="B136" s="28" t="s">
        <v>160</v>
      </c>
      <c r="C136" s="17">
        <v>84.25</v>
      </c>
      <c r="D136" s="18">
        <v>3</v>
      </c>
      <c r="E136" s="13">
        <v>3</v>
      </c>
      <c r="F136" s="19">
        <f t="shared" si="5"/>
        <v>3.5608308605341248E-2</v>
      </c>
      <c r="G136" s="17">
        <v>0</v>
      </c>
      <c r="H136" s="42">
        <v>0</v>
      </c>
      <c r="I136" s="6"/>
      <c r="J136" s="6">
        <v>0</v>
      </c>
      <c r="K136" s="49">
        <v>0</v>
      </c>
      <c r="L136" s="6">
        <v>0</v>
      </c>
      <c r="M136" s="35">
        <v>0.1</v>
      </c>
      <c r="N136" s="6">
        <v>0</v>
      </c>
      <c r="O136" s="49">
        <f t="shared" si="7"/>
        <v>0</v>
      </c>
      <c r="P136" s="6"/>
    </row>
    <row r="137" spans="1:16" ht="9.9499999999999993" customHeight="1" x14ac:dyDescent="0.3">
      <c r="A137" s="28"/>
      <c r="B137" s="28" t="s">
        <v>161</v>
      </c>
      <c r="C137" s="17">
        <v>333.52</v>
      </c>
      <c r="D137" s="18">
        <v>20</v>
      </c>
      <c r="E137" s="13">
        <v>20</v>
      </c>
      <c r="F137" s="19">
        <f t="shared" si="5"/>
        <v>5.9966418805468942E-2</v>
      </c>
      <c r="G137" s="17">
        <v>0</v>
      </c>
      <c r="H137" s="42">
        <v>0</v>
      </c>
      <c r="I137" s="6"/>
      <c r="J137" s="6">
        <v>0</v>
      </c>
      <c r="K137" s="49">
        <v>0</v>
      </c>
      <c r="L137" s="6">
        <v>2</v>
      </c>
      <c r="M137" s="35">
        <v>0.1</v>
      </c>
      <c r="N137" s="6">
        <v>0</v>
      </c>
      <c r="O137" s="49">
        <f t="shared" si="7"/>
        <v>0</v>
      </c>
      <c r="P137" s="6"/>
    </row>
    <row r="138" spans="1:16" s="7" customFormat="1" ht="9.9499999999999993" customHeight="1" x14ac:dyDescent="0.3">
      <c r="A138" s="28"/>
      <c r="B138" s="28" t="s">
        <v>162</v>
      </c>
      <c r="C138" s="17">
        <v>52.31</v>
      </c>
      <c r="D138" s="18"/>
      <c r="E138" s="13"/>
      <c r="F138" s="19">
        <f t="shared" si="5"/>
        <v>0</v>
      </c>
      <c r="G138" s="17">
        <v>0</v>
      </c>
      <c r="H138" s="42">
        <v>0</v>
      </c>
      <c r="I138" s="6"/>
      <c r="J138" s="6">
        <v>0</v>
      </c>
      <c r="K138" s="49">
        <v>0</v>
      </c>
      <c r="L138" s="6">
        <v>0</v>
      </c>
      <c r="M138" s="35">
        <v>0</v>
      </c>
      <c r="N138" s="6">
        <v>0</v>
      </c>
      <c r="O138" s="49">
        <v>0</v>
      </c>
      <c r="P138" s="6"/>
    </row>
    <row r="139" spans="1:16" s="7" customFormat="1" ht="9.9499999999999993" customHeight="1" x14ac:dyDescent="0.3">
      <c r="A139" s="28">
        <v>6</v>
      </c>
      <c r="B139" s="28" t="s">
        <v>67</v>
      </c>
      <c r="C139" s="17"/>
      <c r="D139" s="5"/>
      <c r="E139" s="13"/>
      <c r="F139" s="19"/>
      <c r="G139" s="17"/>
      <c r="H139" s="42"/>
      <c r="I139" s="6"/>
      <c r="J139" s="6"/>
      <c r="K139" s="49"/>
      <c r="L139" s="6"/>
      <c r="M139" s="35"/>
      <c r="N139" s="6"/>
      <c r="O139" s="49"/>
      <c r="P139" s="6"/>
    </row>
    <row r="140" spans="1:16" s="7" customFormat="1" ht="9.9499999999999993" customHeight="1" x14ac:dyDescent="0.3">
      <c r="A140" s="28"/>
      <c r="B140" s="28" t="s">
        <v>163</v>
      </c>
      <c r="C140" s="17">
        <v>123.39</v>
      </c>
      <c r="D140" s="18">
        <v>0</v>
      </c>
      <c r="E140" s="13">
        <v>0</v>
      </c>
      <c r="F140" s="19">
        <f t="shared" si="5"/>
        <v>0</v>
      </c>
      <c r="G140" s="17">
        <v>0</v>
      </c>
      <c r="H140" s="42">
        <v>0</v>
      </c>
      <c r="I140" s="6"/>
      <c r="J140" s="6">
        <v>0</v>
      </c>
      <c r="K140" s="49">
        <v>0</v>
      </c>
      <c r="L140" s="6">
        <v>0</v>
      </c>
      <c r="M140" s="35">
        <v>0</v>
      </c>
      <c r="N140" s="6">
        <v>0</v>
      </c>
      <c r="O140" s="49">
        <v>0</v>
      </c>
      <c r="P140" s="6"/>
    </row>
    <row r="141" spans="1:16" s="7" customFormat="1" ht="9.9499999999999993" customHeight="1" x14ac:dyDescent="0.3">
      <c r="A141" s="28"/>
      <c r="B141" s="28" t="s">
        <v>164</v>
      </c>
      <c r="C141" s="17">
        <v>162.12</v>
      </c>
      <c r="D141" s="18">
        <v>0</v>
      </c>
      <c r="E141" s="13">
        <v>0</v>
      </c>
      <c r="F141" s="19">
        <f t="shared" si="5"/>
        <v>0</v>
      </c>
      <c r="G141" s="17">
        <v>0</v>
      </c>
      <c r="H141" s="42">
        <v>0</v>
      </c>
      <c r="I141" s="6"/>
      <c r="J141" s="6">
        <v>0</v>
      </c>
      <c r="K141" s="49">
        <v>0</v>
      </c>
      <c r="L141" s="6">
        <v>0</v>
      </c>
      <c r="M141" s="35">
        <v>0</v>
      </c>
      <c r="N141" s="6">
        <v>0</v>
      </c>
      <c r="O141" s="49">
        <v>0</v>
      </c>
      <c r="P141" s="6"/>
    </row>
    <row r="142" spans="1:16" s="7" customFormat="1" ht="9.9499999999999993" customHeight="1" x14ac:dyDescent="0.3">
      <c r="A142" s="28">
        <v>7</v>
      </c>
      <c r="B142" s="28" t="s">
        <v>68</v>
      </c>
      <c r="C142" s="17">
        <v>118.92</v>
      </c>
      <c r="D142" s="18">
        <v>0</v>
      </c>
      <c r="E142" s="13">
        <v>0</v>
      </c>
      <c r="F142" s="19">
        <f t="shared" si="5"/>
        <v>0</v>
      </c>
      <c r="G142" s="17">
        <v>0</v>
      </c>
      <c r="H142" s="42">
        <v>0</v>
      </c>
      <c r="I142" s="6"/>
      <c r="J142" s="6">
        <v>0</v>
      </c>
      <c r="K142" s="49">
        <v>0</v>
      </c>
      <c r="L142" s="6">
        <v>0</v>
      </c>
      <c r="M142" s="35">
        <v>0</v>
      </c>
      <c r="N142" s="6">
        <v>0</v>
      </c>
      <c r="O142" s="49">
        <v>0</v>
      </c>
      <c r="P142" s="6"/>
    </row>
    <row r="143" spans="1:16" s="7" customFormat="1" ht="9.9499999999999993" customHeight="1" x14ac:dyDescent="0.3">
      <c r="A143" s="86">
        <v>8</v>
      </c>
      <c r="B143" s="28" t="s">
        <v>69</v>
      </c>
      <c r="C143" s="17"/>
      <c r="D143" s="11"/>
      <c r="E143" s="13"/>
      <c r="F143" s="19"/>
      <c r="G143" s="17"/>
      <c r="H143" s="42"/>
      <c r="I143" s="6"/>
      <c r="J143" s="6"/>
      <c r="K143" s="49"/>
      <c r="L143" s="6"/>
      <c r="M143" s="35"/>
      <c r="N143" s="6"/>
      <c r="O143" s="49"/>
      <c r="P143" s="6"/>
    </row>
    <row r="144" spans="1:16" s="7" customFormat="1" ht="9.9499999999999993" customHeight="1" x14ac:dyDescent="0.3">
      <c r="A144" s="87"/>
      <c r="B144" s="28" t="s">
        <v>165</v>
      </c>
      <c r="C144" s="17">
        <v>585.29</v>
      </c>
      <c r="D144" s="11">
        <v>0</v>
      </c>
      <c r="E144" s="13">
        <v>0</v>
      </c>
      <c r="F144" s="19">
        <f t="shared" si="5"/>
        <v>0</v>
      </c>
      <c r="G144" s="17">
        <v>0</v>
      </c>
      <c r="H144" s="42">
        <v>0</v>
      </c>
      <c r="I144" s="6"/>
      <c r="J144" s="6">
        <v>0</v>
      </c>
      <c r="K144" s="49">
        <v>0</v>
      </c>
      <c r="L144" s="6">
        <v>0</v>
      </c>
      <c r="M144" s="35">
        <v>0</v>
      </c>
      <c r="N144" s="6">
        <v>0</v>
      </c>
      <c r="O144" s="49">
        <v>0</v>
      </c>
      <c r="P144" s="6"/>
    </row>
    <row r="145" spans="1:16" s="7" customFormat="1" ht="9.9499999999999993" customHeight="1" x14ac:dyDescent="0.3">
      <c r="A145" s="28">
        <v>9</v>
      </c>
      <c r="B145" s="28" t="s">
        <v>70</v>
      </c>
      <c r="C145" s="17">
        <v>197.56</v>
      </c>
      <c r="D145" s="11">
        <v>0</v>
      </c>
      <c r="E145" s="13">
        <v>0</v>
      </c>
      <c r="F145" s="19">
        <f t="shared" si="5"/>
        <v>0</v>
      </c>
      <c r="G145" s="17">
        <v>0</v>
      </c>
      <c r="H145" s="42">
        <v>0</v>
      </c>
      <c r="I145" s="6"/>
      <c r="J145" s="6">
        <v>0</v>
      </c>
      <c r="K145" s="49">
        <v>0</v>
      </c>
      <c r="L145" s="6">
        <v>0</v>
      </c>
      <c r="M145" s="35">
        <v>0</v>
      </c>
      <c r="N145" s="6">
        <v>0</v>
      </c>
      <c r="O145" s="49">
        <v>0</v>
      </c>
      <c r="P145" s="6"/>
    </row>
    <row r="146" spans="1:16" s="7" customFormat="1" ht="9.9499999999999993" customHeight="1" x14ac:dyDescent="0.3">
      <c r="A146" s="28">
        <v>10</v>
      </c>
      <c r="B146" s="28" t="s">
        <v>71</v>
      </c>
      <c r="C146" s="17">
        <v>108.66</v>
      </c>
      <c r="D146" s="11">
        <v>5</v>
      </c>
      <c r="E146" s="13">
        <v>5</v>
      </c>
      <c r="F146" s="19">
        <f t="shared" ref="F146:F203" si="12">E146/C146</f>
        <v>4.6015092950487758E-2</v>
      </c>
      <c r="G146" s="17">
        <v>0</v>
      </c>
      <c r="H146" s="42">
        <v>0</v>
      </c>
      <c r="I146" s="6"/>
      <c r="J146" s="6">
        <v>0</v>
      </c>
      <c r="K146" s="49">
        <v>0</v>
      </c>
      <c r="L146" s="6">
        <v>0</v>
      </c>
      <c r="M146" s="35">
        <v>0</v>
      </c>
      <c r="N146" s="6">
        <v>0</v>
      </c>
      <c r="O146" s="49">
        <f t="shared" ref="O146:O203" si="13">N146/E146</f>
        <v>0</v>
      </c>
      <c r="P146" s="6"/>
    </row>
    <row r="147" spans="1:16" s="7" customFormat="1" ht="9.9499999999999993" customHeight="1" x14ac:dyDescent="0.3">
      <c r="A147" s="28">
        <v>11</v>
      </c>
      <c r="B147" s="28" t="s">
        <v>72</v>
      </c>
      <c r="C147" s="17">
        <v>32.26</v>
      </c>
      <c r="D147" s="11"/>
      <c r="E147" s="13"/>
      <c r="F147" s="19">
        <f t="shared" si="12"/>
        <v>0</v>
      </c>
      <c r="G147" s="17">
        <v>0</v>
      </c>
      <c r="H147" s="42">
        <v>0</v>
      </c>
      <c r="I147" s="6"/>
      <c r="J147" s="6">
        <v>0</v>
      </c>
      <c r="K147" s="49">
        <v>0</v>
      </c>
      <c r="L147" s="6">
        <v>0</v>
      </c>
      <c r="M147" s="35">
        <v>0</v>
      </c>
      <c r="N147" s="6">
        <v>0</v>
      </c>
      <c r="O147" s="49">
        <v>0</v>
      </c>
      <c r="P147" s="6"/>
    </row>
    <row r="148" spans="1:16" s="7" customFormat="1" ht="9.9499999999999993" customHeight="1" x14ac:dyDescent="0.3">
      <c r="A148" s="28">
        <v>12</v>
      </c>
      <c r="B148" s="28" t="s">
        <v>209</v>
      </c>
      <c r="C148" s="17">
        <v>74.739999999999995</v>
      </c>
      <c r="D148" s="11">
        <v>5</v>
      </c>
      <c r="E148" s="13">
        <v>5</v>
      </c>
      <c r="F148" s="19">
        <f t="shared" si="12"/>
        <v>6.689858175006691E-2</v>
      </c>
      <c r="G148" s="17">
        <v>0</v>
      </c>
      <c r="H148" s="42">
        <v>0</v>
      </c>
      <c r="I148" s="6"/>
      <c r="J148" s="6">
        <v>0</v>
      </c>
      <c r="K148" s="49">
        <v>0</v>
      </c>
      <c r="L148" s="6">
        <v>0</v>
      </c>
      <c r="M148" s="35">
        <v>0</v>
      </c>
      <c r="N148" s="6">
        <v>0</v>
      </c>
      <c r="O148" s="49">
        <f t="shared" si="13"/>
        <v>0</v>
      </c>
      <c r="P148" s="6"/>
    </row>
    <row r="149" spans="1:16" s="7" customFormat="1" ht="9.9499999999999993" customHeight="1" x14ac:dyDescent="0.3">
      <c r="A149" s="28">
        <v>13</v>
      </c>
      <c r="B149" s="28" t="s">
        <v>211</v>
      </c>
      <c r="C149" s="17">
        <v>63.67</v>
      </c>
      <c r="D149" s="11">
        <v>11</v>
      </c>
      <c r="E149" s="13">
        <v>11</v>
      </c>
      <c r="F149" s="19">
        <f t="shared" si="12"/>
        <v>0.17276582377885974</v>
      </c>
      <c r="G149" s="17">
        <v>0</v>
      </c>
      <c r="H149" s="42">
        <v>0</v>
      </c>
      <c r="I149" s="6"/>
      <c r="J149" s="6">
        <v>0</v>
      </c>
      <c r="K149" s="49">
        <v>0</v>
      </c>
      <c r="L149" s="6">
        <v>1</v>
      </c>
      <c r="M149" s="35">
        <v>0</v>
      </c>
      <c r="N149" s="6">
        <v>0</v>
      </c>
      <c r="O149" s="49">
        <f t="shared" si="13"/>
        <v>0</v>
      </c>
      <c r="P149" s="6"/>
    </row>
    <row r="150" spans="1:16" s="7" customFormat="1" ht="9.9499999999999993" customHeight="1" x14ac:dyDescent="0.3">
      <c r="A150" s="28">
        <v>14</v>
      </c>
      <c r="B150" s="28" t="s">
        <v>210</v>
      </c>
      <c r="C150" s="17">
        <v>38.1</v>
      </c>
      <c r="D150" s="11">
        <v>8</v>
      </c>
      <c r="E150" s="13">
        <v>8</v>
      </c>
      <c r="F150" s="19">
        <f t="shared" si="12"/>
        <v>0.20997375328083989</v>
      </c>
      <c r="G150" s="17">
        <v>0</v>
      </c>
      <c r="H150" s="42">
        <v>0</v>
      </c>
      <c r="I150" s="6"/>
      <c r="J150" s="6">
        <v>0</v>
      </c>
      <c r="K150" s="49">
        <v>0</v>
      </c>
      <c r="L150" s="6">
        <v>0</v>
      </c>
      <c r="M150" s="35">
        <v>0</v>
      </c>
      <c r="N150" s="6">
        <v>0</v>
      </c>
      <c r="O150" s="49">
        <f t="shared" si="13"/>
        <v>0</v>
      </c>
      <c r="P150" s="6"/>
    </row>
    <row r="151" spans="1:16" s="7" customFormat="1" ht="9.9499999999999993" customHeight="1" x14ac:dyDescent="0.3">
      <c r="A151" s="28">
        <v>15</v>
      </c>
      <c r="B151" s="28" t="s">
        <v>212</v>
      </c>
      <c r="C151" s="17">
        <v>34.46</v>
      </c>
      <c r="D151" s="11">
        <v>8</v>
      </c>
      <c r="E151" s="13">
        <v>8</v>
      </c>
      <c r="F151" s="19">
        <f t="shared" si="12"/>
        <v>0.23215322112594311</v>
      </c>
      <c r="G151" s="17">
        <v>0</v>
      </c>
      <c r="H151" s="42">
        <v>0</v>
      </c>
      <c r="I151" s="6"/>
      <c r="J151" s="6">
        <v>0</v>
      </c>
      <c r="K151" s="49">
        <v>0</v>
      </c>
      <c r="L151" s="6">
        <v>0</v>
      </c>
      <c r="M151" s="35">
        <v>0</v>
      </c>
      <c r="N151" s="6">
        <v>0</v>
      </c>
      <c r="O151" s="49">
        <f t="shared" si="13"/>
        <v>0</v>
      </c>
      <c r="P151" s="6"/>
    </row>
    <row r="152" spans="1:16" ht="51" customHeight="1" x14ac:dyDescent="0.3">
      <c r="A152" s="28">
        <v>16</v>
      </c>
      <c r="B152" s="28" t="s">
        <v>117</v>
      </c>
      <c r="C152" s="17"/>
      <c r="D152" s="11"/>
      <c r="E152" s="13"/>
      <c r="F152" s="19"/>
      <c r="G152" s="17"/>
      <c r="H152" s="42"/>
      <c r="I152" s="6"/>
      <c r="J152" s="6"/>
      <c r="K152" s="49"/>
      <c r="L152" s="6"/>
      <c r="M152" s="35"/>
      <c r="N152" s="6"/>
      <c r="O152" s="49"/>
      <c r="P152" s="6"/>
    </row>
    <row r="153" spans="1:16" s="23" customFormat="1" ht="9.9499999999999993" customHeight="1" x14ac:dyDescent="0.3">
      <c r="A153" s="74" t="s">
        <v>73</v>
      </c>
      <c r="B153" s="74"/>
      <c r="C153" s="16">
        <f>SUM(C151,C150,C149,C148,C147,C146,C145,C144,C142,C141,C140,C138,C137,C136,C135,C133,C132,C131,C129,C128)</f>
        <v>3267.37</v>
      </c>
      <c r="D153" s="4">
        <v>119</v>
      </c>
      <c r="E153" s="57">
        <f>SUM(E128:E152)</f>
        <v>119</v>
      </c>
      <c r="F153" s="22">
        <f t="shared" si="12"/>
        <v>3.6420729822456595E-2</v>
      </c>
      <c r="G153" s="4">
        <v>0</v>
      </c>
      <c r="H153" s="43">
        <v>0</v>
      </c>
      <c r="I153" s="16">
        <v>0</v>
      </c>
      <c r="J153" s="4">
        <f>SUM(J128:J152)</f>
        <v>0</v>
      </c>
      <c r="K153" s="50">
        <v>0</v>
      </c>
      <c r="L153" s="4">
        <f>SUM(L128:L152)</f>
        <v>8</v>
      </c>
      <c r="M153" s="44">
        <f>L153/E153</f>
        <v>6.7226890756302518E-2</v>
      </c>
      <c r="N153" s="16">
        <f>SUM(N128:N152)</f>
        <v>0</v>
      </c>
      <c r="O153" s="50">
        <f t="shared" ref="O153" si="14">N153/E153</f>
        <v>0</v>
      </c>
      <c r="P153" s="16">
        <f>SUM(P128:P152)</f>
        <v>0</v>
      </c>
    </row>
    <row r="154" spans="1:16" ht="9.9499999999999993" customHeight="1" x14ac:dyDescent="0.3">
      <c r="A154" s="77" t="s">
        <v>74</v>
      </c>
      <c r="B154" s="77"/>
      <c r="C154" s="6"/>
      <c r="D154" s="11"/>
      <c r="E154" s="13"/>
      <c r="F154" s="19"/>
      <c r="G154" s="17"/>
      <c r="H154" s="42"/>
      <c r="I154" s="6"/>
      <c r="J154" s="6"/>
      <c r="K154" s="49"/>
      <c r="L154" s="6"/>
      <c r="M154" s="35"/>
      <c r="N154" s="6"/>
      <c r="O154" s="49"/>
      <c r="P154" s="6"/>
    </row>
    <row r="155" spans="1:16" s="7" customFormat="1" ht="9.9499999999999993" customHeight="1" x14ac:dyDescent="0.3">
      <c r="A155" s="28">
        <v>1</v>
      </c>
      <c r="B155" s="28" t="s">
        <v>75</v>
      </c>
      <c r="C155" s="6">
        <v>544.51</v>
      </c>
      <c r="D155" s="11">
        <v>0</v>
      </c>
      <c r="E155" s="13">
        <v>0</v>
      </c>
      <c r="F155" s="19">
        <f t="shared" si="12"/>
        <v>0</v>
      </c>
      <c r="G155" s="17">
        <v>0</v>
      </c>
      <c r="H155" s="42">
        <v>0</v>
      </c>
      <c r="I155" s="6"/>
      <c r="J155" s="6"/>
      <c r="K155" s="49">
        <v>0</v>
      </c>
      <c r="L155" s="6">
        <v>0</v>
      </c>
      <c r="M155" s="35">
        <v>0</v>
      </c>
      <c r="N155" s="6">
        <v>0</v>
      </c>
      <c r="O155" s="49">
        <v>0</v>
      </c>
      <c r="P155" s="6"/>
    </row>
    <row r="156" spans="1:16" ht="9.9499999999999993" customHeight="1" x14ac:dyDescent="0.3">
      <c r="A156" s="28">
        <v>2</v>
      </c>
      <c r="B156" s="28" t="s">
        <v>76</v>
      </c>
      <c r="C156" s="6"/>
      <c r="D156" s="11"/>
      <c r="E156" s="13"/>
      <c r="F156" s="19"/>
      <c r="G156" s="17"/>
      <c r="H156" s="42"/>
      <c r="I156" s="6"/>
      <c r="J156" s="6"/>
      <c r="K156" s="49"/>
      <c r="L156" s="6"/>
      <c r="M156" s="35"/>
      <c r="N156" s="6"/>
      <c r="O156" s="49"/>
      <c r="P156" s="6"/>
    </row>
    <row r="157" spans="1:16" s="7" customFormat="1" ht="9.9499999999999993" customHeight="1" x14ac:dyDescent="0.3">
      <c r="A157" s="28"/>
      <c r="B157" s="28" t="s">
        <v>166</v>
      </c>
      <c r="C157" s="6">
        <v>330.44</v>
      </c>
      <c r="D157" s="11">
        <v>0</v>
      </c>
      <c r="E157" s="13">
        <v>0</v>
      </c>
      <c r="F157" s="19">
        <f t="shared" si="12"/>
        <v>0</v>
      </c>
      <c r="G157" s="17">
        <v>0</v>
      </c>
      <c r="H157" s="42">
        <v>0</v>
      </c>
      <c r="I157" s="6"/>
      <c r="J157" s="6"/>
      <c r="K157" s="49">
        <v>0</v>
      </c>
      <c r="L157" s="6">
        <v>0</v>
      </c>
      <c r="M157" s="35">
        <v>0.1</v>
      </c>
      <c r="N157" s="6">
        <v>0</v>
      </c>
      <c r="O157" s="49">
        <v>0</v>
      </c>
      <c r="P157" s="6"/>
    </row>
    <row r="158" spans="1:16" s="7" customFormat="1" ht="9.9499999999999993" customHeight="1" x14ac:dyDescent="0.3">
      <c r="A158" s="28">
        <v>3</v>
      </c>
      <c r="B158" s="28" t="s">
        <v>77</v>
      </c>
      <c r="C158" s="6">
        <v>157.74</v>
      </c>
      <c r="D158" s="11">
        <v>0</v>
      </c>
      <c r="E158" s="13">
        <v>0</v>
      </c>
      <c r="F158" s="19">
        <f t="shared" si="12"/>
        <v>0</v>
      </c>
      <c r="G158" s="17">
        <v>0</v>
      </c>
      <c r="H158" s="42">
        <v>0</v>
      </c>
      <c r="I158" s="6"/>
      <c r="J158" s="6"/>
      <c r="K158" s="49">
        <v>0</v>
      </c>
      <c r="L158" s="6">
        <v>0</v>
      </c>
      <c r="M158" s="35">
        <v>0.1</v>
      </c>
      <c r="N158" s="6">
        <v>0</v>
      </c>
      <c r="O158" s="49">
        <v>0</v>
      </c>
      <c r="P158" s="6"/>
    </row>
    <row r="159" spans="1:16" s="7" customFormat="1" ht="9.9499999999999993" customHeight="1" x14ac:dyDescent="0.3">
      <c r="A159" s="28">
        <v>4</v>
      </c>
      <c r="B159" s="28" t="s">
        <v>78</v>
      </c>
      <c r="C159" s="6">
        <v>41.97</v>
      </c>
      <c r="D159" s="11">
        <v>0</v>
      </c>
      <c r="E159" s="13">
        <v>0</v>
      </c>
      <c r="F159" s="19">
        <f t="shared" si="12"/>
        <v>0</v>
      </c>
      <c r="G159" s="17">
        <v>0</v>
      </c>
      <c r="H159" s="42">
        <v>0</v>
      </c>
      <c r="I159" s="6"/>
      <c r="J159" s="6"/>
      <c r="K159" s="49">
        <v>0</v>
      </c>
      <c r="L159" s="6">
        <v>0</v>
      </c>
      <c r="M159" s="35">
        <v>0.1</v>
      </c>
      <c r="N159" s="6">
        <v>0</v>
      </c>
      <c r="O159" s="49">
        <v>0</v>
      </c>
      <c r="P159" s="6"/>
    </row>
    <row r="160" spans="1:16" s="7" customFormat="1" ht="9.9499999999999993" customHeight="1" x14ac:dyDescent="0.3">
      <c r="A160" s="28">
        <v>6</v>
      </c>
      <c r="B160" s="28" t="s">
        <v>79</v>
      </c>
      <c r="C160" s="6">
        <v>146.55000000000001</v>
      </c>
      <c r="D160" s="5">
        <v>0</v>
      </c>
      <c r="E160" s="13">
        <v>0</v>
      </c>
      <c r="F160" s="19">
        <f t="shared" si="12"/>
        <v>0</v>
      </c>
      <c r="G160" s="17">
        <v>0</v>
      </c>
      <c r="H160" s="42">
        <v>0</v>
      </c>
      <c r="I160" s="6"/>
      <c r="J160" s="6"/>
      <c r="K160" s="49">
        <v>0</v>
      </c>
      <c r="L160" s="6">
        <v>0</v>
      </c>
      <c r="M160" s="35">
        <v>0.1</v>
      </c>
      <c r="N160" s="6">
        <v>0</v>
      </c>
      <c r="O160" s="49">
        <v>0</v>
      </c>
      <c r="P160" s="6"/>
    </row>
    <row r="161" spans="1:16" s="7" customFormat="1" ht="9.9499999999999993" customHeight="1" x14ac:dyDescent="0.3">
      <c r="A161" s="28">
        <v>7</v>
      </c>
      <c r="B161" s="28" t="s">
        <v>80</v>
      </c>
      <c r="C161" s="6">
        <v>6.49</v>
      </c>
      <c r="D161" s="11">
        <v>0</v>
      </c>
      <c r="E161" s="13">
        <v>0</v>
      </c>
      <c r="F161" s="19">
        <f t="shared" si="12"/>
        <v>0</v>
      </c>
      <c r="G161" s="17">
        <v>0</v>
      </c>
      <c r="H161" s="42">
        <v>0</v>
      </c>
      <c r="I161" s="6"/>
      <c r="J161" s="6"/>
      <c r="K161" s="49">
        <v>0</v>
      </c>
      <c r="L161" s="6">
        <v>0</v>
      </c>
      <c r="M161" s="35">
        <v>0.1</v>
      </c>
      <c r="N161" s="6">
        <v>0</v>
      </c>
      <c r="O161" s="49">
        <v>0</v>
      </c>
      <c r="P161" s="6"/>
    </row>
    <row r="162" spans="1:16" s="7" customFormat="1" ht="9.9499999999999993" customHeight="1" x14ac:dyDescent="0.3">
      <c r="A162" s="28">
        <v>8</v>
      </c>
      <c r="B162" s="28" t="s">
        <v>81</v>
      </c>
      <c r="C162" s="6">
        <v>8.93</v>
      </c>
      <c r="D162" s="11">
        <v>0</v>
      </c>
      <c r="E162" s="13">
        <v>0</v>
      </c>
      <c r="F162" s="19">
        <f t="shared" si="12"/>
        <v>0</v>
      </c>
      <c r="G162" s="17">
        <v>0</v>
      </c>
      <c r="H162" s="42">
        <v>0</v>
      </c>
      <c r="I162" s="6"/>
      <c r="J162" s="6"/>
      <c r="K162" s="49">
        <v>0</v>
      </c>
      <c r="L162" s="6">
        <v>0</v>
      </c>
      <c r="M162" s="35">
        <v>0.1</v>
      </c>
      <c r="N162" s="6">
        <v>0</v>
      </c>
      <c r="O162" s="49">
        <v>0</v>
      </c>
      <c r="P162" s="6"/>
    </row>
    <row r="163" spans="1:16" s="7" customFormat="1" ht="9.9499999999999993" customHeight="1" x14ac:dyDescent="0.3">
      <c r="A163" s="45">
        <v>9</v>
      </c>
      <c r="B163" s="45" t="s">
        <v>213</v>
      </c>
      <c r="C163" s="6">
        <v>23.28</v>
      </c>
      <c r="D163" s="11">
        <v>0</v>
      </c>
      <c r="E163" s="13">
        <v>0</v>
      </c>
      <c r="F163" s="19">
        <v>0</v>
      </c>
      <c r="G163" s="17">
        <v>0</v>
      </c>
      <c r="H163" s="42">
        <v>0</v>
      </c>
      <c r="I163" s="6"/>
      <c r="J163" s="6">
        <v>0</v>
      </c>
      <c r="K163" s="49">
        <v>0</v>
      </c>
      <c r="L163" s="6">
        <v>0</v>
      </c>
      <c r="M163" s="35">
        <v>0.1</v>
      </c>
      <c r="N163" s="6">
        <v>0</v>
      </c>
      <c r="O163" s="49">
        <v>0</v>
      </c>
      <c r="P163" s="6"/>
    </row>
    <row r="164" spans="1:16" s="7" customFormat="1" ht="9.75" customHeight="1" x14ac:dyDescent="0.3">
      <c r="A164" s="28">
        <v>10</v>
      </c>
      <c r="B164" s="28" t="s">
        <v>214</v>
      </c>
      <c r="C164" s="6">
        <v>16.71</v>
      </c>
      <c r="D164" s="11">
        <v>37</v>
      </c>
      <c r="E164" s="13">
        <v>37</v>
      </c>
      <c r="F164" s="19">
        <f t="shared" si="12"/>
        <v>2.2142429682824654</v>
      </c>
      <c r="G164" s="17">
        <v>3</v>
      </c>
      <c r="H164" s="42">
        <v>8.1081081081081086E-2</v>
      </c>
      <c r="I164" s="6"/>
      <c r="J164" s="6">
        <v>0</v>
      </c>
      <c r="K164" s="49">
        <f t="shared" ref="K164:K205" si="15">J164/G164</f>
        <v>0</v>
      </c>
      <c r="L164" s="6">
        <v>3</v>
      </c>
      <c r="M164" s="35">
        <v>0.1</v>
      </c>
      <c r="N164" s="6">
        <v>3</v>
      </c>
      <c r="O164" s="49">
        <f t="shared" si="13"/>
        <v>8.1081081081081086E-2</v>
      </c>
      <c r="P164" s="6"/>
    </row>
    <row r="165" spans="1:16" ht="52.5" customHeight="1" x14ac:dyDescent="0.3">
      <c r="A165" s="28">
        <v>11</v>
      </c>
      <c r="B165" s="28" t="s">
        <v>117</v>
      </c>
      <c r="C165" s="6"/>
      <c r="D165" s="11"/>
      <c r="E165" s="13"/>
      <c r="F165" s="19"/>
      <c r="G165" s="17"/>
      <c r="H165" s="42"/>
      <c r="I165" s="6"/>
      <c r="J165" s="6"/>
      <c r="K165" s="49"/>
      <c r="L165" s="6"/>
      <c r="M165" s="35"/>
      <c r="N165" s="6"/>
      <c r="O165" s="49"/>
      <c r="P165" s="6"/>
    </row>
    <row r="166" spans="1:16" s="23" customFormat="1" ht="9.9499999999999993" customHeight="1" x14ac:dyDescent="0.3">
      <c r="A166" s="74" t="s">
        <v>82</v>
      </c>
      <c r="B166" s="74"/>
      <c r="C166" s="16">
        <f>SUM(C164,C163,C162,C161,C160,C159,C158,C157,C155)</f>
        <v>1276.6199999999999</v>
      </c>
      <c r="D166" s="4">
        <v>37</v>
      </c>
      <c r="E166" s="57">
        <f>SUM(E155:E165)</f>
        <v>37</v>
      </c>
      <c r="F166" s="22">
        <f t="shared" si="12"/>
        <v>2.8982782660462787E-2</v>
      </c>
      <c r="G166" s="4">
        <v>3</v>
      </c>
      <c r="H166" s="43">
        <v>8.1081081081081086E-2</v>
      </c>
      <c r="I166" s="16">
        <v>0</v>
      </c>
      <c r="J166" s="4">
        <f>SUM(J155:J165)</f>
        <v>0</v>
      </c>
      <c r="K166" s="50">
        <f t="shared" si="15"/>
        <v>0</v>
      </c>
      <c r="L166" s="4">
        <f>SUM(L155:L165)</f>
        <v>3</v>
      </c>
      <c r="M166" s="44">
        <f>L166/E166</f>
        <v>8.1081081081081086E-2</v>
      </c>
      <c r="N166" s="4">
        <f>SUM(N155:N165)</f>
        <v>3</v>
      </c>
      <c r="O166" s="50">
        <f t="shared" ref="O166" si="16">N166/E166</f>
        <v>8.1081081081081086E-2</v>
      </c>
      <c r="P166" s="4">
        <f>SUM(P155:P165)</f>
        <v>0</v>
      </c>
    </row>
    <row r="167" spans="1:16" ht="9.9499999999999993" customHeight="1" x14ac:dyDescent="0.3">
      <c r="A167" s="77" t="s">
        <v>83</v>
      </c>
      <c r="B167" s="77"/>
      <c r="C167" s="6"/>
      <c r="D167" s="11"/>
      <c r="E167" s="13"/>
      <c r="F167" s="19"/>
      <c r="G167" s="17"/>
      <c r="H167" s="42"/>
      <c r="I167" s="6"/>
      <c r="J167" s="6"/>
      <c r="K167" s="49"/>
      <c r="L167" s="6"/>
      <c r="M167" s="35"/>
      <c r="N167" s="6"/>
      <c r="O167" s="49"/>
      <c r="P167" s="6"/>
    </row>
    <row r="168" spans="1:16" s="7" customFormat="1" ht="9.9499999999999993" customHeight="1" x14ac:dyDescent="0.3">
      <c r="A168" s="28">
        <v>1</v>
      </c>
      <c r="B168" s="28" t="s">
        <v>84</v>
      </c>
      <c r="C168" s="6"/>
      <c r="D168" s="18"/>
      <c r="E168" s="13"/>
      <c r="F168" s="19"/>
      <c r="G168" s="17"/>
      <c r="H168" s="42"/>
      <c r="I168" s="6"/>
      <c r="J168" s="6"/>
      <c r="K168" s="49"/>
      <c r="L168" s="6"/>
      <c r="M168" s="35"/>
      <c r="N168" s="6"/>
      <c r="O168" s="49"/>
      <c r="P168" s="6"/>
    </row>
    <row r="169" spans="1:16" s="7" customFormat="1" ht="9.9499999999999993" customHeight="1" x14ac:dyDescent="0.3">
      <c r="A169" s="28"/>
      <c r="B169" s="28" t="s">
        <v>167</v>
      </c>
      <c r="C169" s="6">
        <v>25.35</v>
      </c>
      <c r="D169" s="18">
        <v>0</v>
      </c>
      <c r="E169" s="13">
        <v>0</v>
      </c>
      <c r="F169" s="19">
        <f t="shared" si="12"/>
        <v>0</v>
      </c>
      <c r="G169" s="17">
        <v>0</v>
      </c>
      <c r="H169" s="42">
        <v>0</v>
      </c>
      <c r="I169" s="6"/>
      <c r="J169" s="6">
        <v>0</v>
      </c>
      <c r="K169" s="49">
        <v>0</v>
      </c>
      <c r="L169" s="6">
        <v>0</v>
      </c>
      <c r="M169" s="35">
        <v>0.1</v>
      </c>
      <c r="N169" s="6">
        <v>0</v>
      </c>
      <c r="O169" s="49">
        <v>0</v>
      </c>
      <c r="P169" s="6"/>
    </row>
    <row r="170" spans="1:16" s="7" customFormat="1" ht="9.9499999999999993" customHeight="1" x14ac:dyDescent="0.3">
      <c r="A170" s="28"/>
      <c r="B170" s="28" t="s">
        <v>168</v>
      </c>
      <c r="C170" s="6">
        <v>70.63</v>
      </c>
      <c r="D170" s="18">
        <v>0</v>
      </c>
      <c r="E170" s="13">
        <v>0</v>
      </c>
      <c r="F170" s="19">
        <f t="shared" si="12"/>
        <v>0</v>
      </c>
      <c r="G170" s="17">
        <v>0</v>
      </c>
      <c r="H170" s="42">
        <v>0</v>
      </c>
      <c r="I170" s="6"/>
      <c r="J170" s="6">
        <v>0</v>
      </c>
      <c r="K170" s="49">
        <v>0</v>
      </c>
      <c r="L170" s="6">
        <v>0</v>
      </c>
      <c r="M170" s="35">
        <v>0.1</v>
      </c>
      <c r="N170" s="6">
        <v>0</v>
      </c>
      <c r="O170" s="49">
        <v>0</v>
      </c>
      <c r="P170" s="6"/>
    </row>
    <row r="171" spans="1:16" s="7" customFormat="1" ht="9.9499999999999993" customHeight="1" x14ac:dyDescent="0.3">
      <c r="A171" s="28"/>
      <c r="B171" s="28" t="s">
        <v>169</v>
      </c>
      <c r="C171" s="6">
        <v>12.44</v>
      </c>
      <c r="D171" s="18">
        <v>0</v>
      </c>
      <c r="E171" s="13">
        <v>0</v>
      </c>
      <c r="F171" s="19">
        <f t="shared" si="12"/>
        <v>0</v>
      </c>
      <c r="G171" s="17">
        <v>0</v>
      </c>
      <c r="H171" s="42">
        <v>0</v>
      </c>
      <c r="I171" s="6"/>
      <c r="J171" s="6">
        <v>0</v>
      </c>
      <c r="K171" s="49">
        <v>0</v>
      </c>
      <c r="L171" s="6">
        <v>0</v>
      </c>
      <c r="M171" s="35">
        <v>0.1</v>
      </c>
      <c r="N171" s="6">
        <v>0</v>
      </c>
      <c r="O171" s="49">
        <v>0</v>
      </c>
      <c r="P171" s="6"/>
    </row>
    <row r="172" spans="1:16" s="7" customFormat="1" ht="9.9499999999999993" customHeight="1" x14ac:dyDescent="0.3">
      <c r="A172" s="28"/>
      <c r="B172" s="28" t="s">
        <v>170</v>
      </c>
      <c r="C172" s="6">
        <v>350.33</v>
      </c>
      <c r="D172" s="18">
        <v>0</v>
      </c>
      <c r="E172" s="13">
        <v>0</v>
      </c>
      <c r="F172" s="19">
        <f t="shared" si="12"/>
        <v>0</v>
      </c>
      <c r="G172" s="17">
        <v>0</v>
      </c>
      <c r="H172" s="42">
        <v>0</v>
      </c>
      <c r="I172" s="6"/>
      <c r="J172" s="6">
        <v>0</v>
      </c>
      <c r="K172" s="49">
        <v>0</v>
      </c>
      <c r="L172" s="6">
        <v>0</v>
      </c>
      <c r="M172" s="35">
        <v>0.1</v>
      </c>
      <c r="N172" s="6">
        <v>0</v>
      </c>
      <c r="O172" s="49">
        <v>0</v>
      </c>
      <c r="P172" s="6"/>
    </row>
    <row r="173" spans="1:16" s="7" customFormat="1" ht="9.9499999999999993" customHeight="1" x14ac:dyDescent="0.3">
      <c r="A173" s="28">
        <v>2</v>
      </c>
      <c r="B173" s="28" t="s">
        <v>85</v>
      </c>
      <c r="C173" s="6">
        <v>369.64</v>
      </c>
      <c r="D173" s="11">
        <v>0</v>
      </c>
      <c r="E173" s="13">
        <v>0</v>
      </c>
      <c r="F173" s="19">
        <f t="shared" si="12"/>
        <v>0</v>
      </c>
      <c r="G173" s="17">
        <v>0</v>
      </c>
      <c r="H173" s="42">
        <v>0</v>
      </c>
      <c r="I173" s="6"/>
      <c r="J173" s="6">
        <v>0</v>
      </c>
      <c r="K173" s="49">
        <v>0</v>
      </c>
      <c r="L173" s="6">
        <v>0</v>
      </c>
      <c r="M173" s="35">
        <v>0.1</v>
      </c>
      <c r="N173" s="6">
        <v>0</v>
      </c>
      <c r="O173" s="49">
        <v>0</v>
      </c>
      <c r="P173" s="6"/>
    </row>
    <row r="174" spans="1:16" s="7" customFormat="1" ht="9.9499999999999993" customHeight="1" x14ac:dyDescent="0.3">
      <c r="A174" s="28">
        <v>3</v>
      </c>
      <c r="B174" s="28" t="s">
        <v>226</v>
      </c>
      <c r="C174" s="6"/>
      <c r="D174" s="11"/>
      <c r="E174" s="13"/>
      <c r="F174" s="19"/>
      <c r="G174" s="17"/>
      <c r="H174" s="42"/>
      <c r="I174" s="6"/>
      <c r="J174" s="6"/>
      <c r="K174" s="49"/>
      <c r="L174" s="6"/>
      <c r="M174" s="35"/>
      <c r="N174" s="6"/>
      <c r="O174" s="49"/>
      <c r="P174" s="6"/>
    </row>
    <row r="175" spans="1:16" s="7" customFormat="1" ht="9.9499999999999993" customHeight="1" x14ac:dyDescent="0.3">
      <c r="A175" s="28"/>
      <c r="B175" s="28" t="s">
        <v>137</v>
      </c>
      <c r="C175" s="6">
        <v>267.42</v>
      </c>
      <c r="D175" s="11">
        <v>0</v>
      </c>
      <c r="E175" s="13">
        <v>0</v>
      </c>
      <c r="F175" s="19">
        <f t="shared" si="12"/>
        <v>0</v>
      </c>
      <c r="G175" s="17">
        <v>0</v>
      </c>
      <c r="H175" s="42">
        <v>0</v>
      </c>
      <c r="I175" s="6"/>
      <c r="J175" s="6">
        <v>0</v>
      </c>
      <c r="K175" s="49">
        <v>0</v>
      </c>
      <c r="L175" s="6">
        <v>0</v>
      </c>
      <c r="M175" s="35">
        <v>0.1</v>
      </c>
      <c r="N175" s="6">
        <v>0</v>
      </c>
      <c r="O175" s="49">
        <v>0</v>
      </c>
      <c r="P175" s="6"/>
    </row>
    <row r="176" spans="1:16" s="7" customFormat="1" ht="9.9499999999999993" customHeight="1" x14ac:dyDescent="0.3">
      <c r="A176" s="28"/>
      <c r="B176" s="28" t="s">
        <v>138</v>
      </c>
      <c r="C176" s="6">
        <v>1408.25</v>
      </c>
      <c r="D176" s="11">
        <v>0</v>
      </c>
      <c r="E176" s="13">
        <v>0</v>
      </c>
      <c r="F176" s="19">
        <f t="shared" si="12"/>
        <v>0</v>
      </c>
      <c r="G176" s="17">
        <v>0</v>
      </c>
      <c r="H176" s="42">
        <v>0</v>
      </c>
      <c r="I176" s="6"/>
      <c r="J176" s="6">
        <v>0</v>
      </c>
      <c r="K176" s="49">
        <v>0</v>
      </c>
      <c r="L176" s="6">
        <v>0</v>
      </c>
      <c r="M176" s="35">
        <v>0.1</v>
      </c>
      <c r="N176" s="6">
        <v>0</v>
      </c>
      <c r="O176" s="49">
        <v>0</v>
      </c>
      <c r="P176" s="6"/>
    </row>
    <row r="177" spans="1:16" ht="11.45" customHeight="1" x14ac:dyDescent="0.3">
      <c r="A177" s="28">
        <v>4</v>
      </c>
      <c r="B177" s="28" t="s">
        <v>19</v>
      </c>
      <c r="C177" s="6">
        <v>6.27</v>
      </c>
      <c r="D177" s="11">
        <v>15</v>
      </c>
      <c r="E177" s="13">
        <v>15</v>
      </c>
      <c r="F177" s="19">
        <f t="shared" si="12"/>
        <v>2.3923444976076556</v>
      </c>
      <c r="G177" s="17">
        <v>1</v>
      </c>
      <c r="H177" s="42">
        <v>6.6666666666666666E-2</v>
      </c>
      <c r="I177" s="6"/>
      <c r="J177" s="6">
        <v>0</v>
      </c>
      <c r="K177" s="49">
        <v>0</v>
      </c>
      <c r="L177" s="6">
        <v>1</v>
      </c>
      <c r="M177" s="35">
        <v>0.1</v>
      </c>
      <c r="N177" s="6">
        <v>1</v>
      </c>
      <c r="O177" s="49">
        <f t="shared" si="13"/>
        <v>6.6666666666666666E-2</v>
      </c>
      <c r="P177" s="6"/>
    </row>
    <row r="178" spans="1:16" ht="46.5" customHeight="1" x14ac:dyDescent="0.3">
      <c r="A178" s="28">
        <v>10</v>
      </c>
      <c r="B178" s="28" t="s">
        <v>117</v>
      </c>
      <c r="C178" s="6"/>
      <c r="D178" s="11"/>
      <c r="E178" s="13"/>
      <c r="F178" s="19"/>
      <c r="G178" s="17"/>
      <c r="H178" s="42"/>
      <c r="I178" s="6"/>
      <c r="J178" s="6"/>
      <c r="K178" s="49"/>
      <c r="L178" s="6"/>
      <c r="M178" s="35"/>
      <c r="N178" s="6"/>
      <c r="O178" s="49"/>
      <c r="P178" s="6"/>
    </row>
    <row r="179" spans="1:16" s="23" customFormat="1" ht="9.9499999999999993" customHeight="1" x14ac:dyDescent="0.3">
      <c r="A179" s="74" t="s">
        <v>86</v>
      </c>
      <c r="B179" s="74"/>
      <c r="C179" s="16">
        <f>SUM(C177,C176,C175,C173,C172,C171,C170,C169)</f>
        <v>2510.33</v>
      </c>
      <c r="D179" s="4">
        <v>15</v>
      </c>
      <c r="E179" s="57">
        <f>SUM(E168:E178)</f>
        <v>15</v>
      </c>
      <c r="F179" s="22">
        <f t="shared" si="12"/>
        <v>5.9753100190014863E-3</v>
      </c>
      <c r="G179" s="4">
        <v>1</v>
      </c>
      <c r="H179" s="43">
        <v>6.6666666666666666E-2</v>
      </c>
      <c r="I179" s="16">
        <v>0</v>
      </c>
      <c r="J179" s="4">
        <f>SUM(J168:J178)</f>
        <v>0</v>
      </c>
      <c r="K179" s="50">
        <v>0</v>
      </c>
      <c r="L179" s="4">
        <f>SUM(L168:L178)</f>
        <v>1</v>
      </c>
      <c r="M179" s="44">
        <f>L179/E179</f>
        <v>6.6666666666666666E-2</v>
      </c>
      <c r="N179" s="16">
        <f>SUM(N168:N178)</f>
        <v>1</v>
      </c>
      <c r="O179" s="50">
        <f t="shared" si="13"/>
        <v>6.6666666666666666E-2</v>
      </c>
      <c r="P179" s="16">
        <f>SUM(P168:P178)</f>
        <v>0</v>
      </c>
    </row>
    <row r="180" spans="1:16" ht="9.9499999999999993" customHeight="1" x14ac:dyDescent="0.3">
      <c r="A180" s="77" t="s">
        <v>87</v>
      </c>
      <c r="B180" s="77"/>
      <c r="C180" s="6"/>
      <c r="D180" s="11"/>
      <c r="E180" s="13"/>
      <c r="F180" s="19"/>
      <c r="G180" s="17"/>
      <c r="H180" s="42"/>
      <c r="I180" s="6"/>
      <c r="J180" s="6"/>
      <c r="K180" s="49"/>
      <c r="L180" s="6"/>
      <c r="M180" s="35"/>
      <c r="N180" s="6"/>
      <c r="O180" s="49"/>
      <c r="P180" s="6"/>
    </row>
    <row r="181" spans="1:16" ht="9.9499999999999993" customHeight="1" x14ac:dyDescent="0.3">
      <c r="A181" s="28">
        <v>1</v>
      </c>
      <c r="B181" s="28" t="s">
        <v>88</v>
      </c>
      <c r="C181" s="6"/>
      <c r="D181" s="11"/>
      <c r="E181" s="13"/>
      <c r="F181" s="19"/>
      <c r="G181" s="17"/>
      <c r="H181" s="42"/>
      <c r="I181" s="6"/>
      <c r="J181" s="6"/>
      <c r="K181" s="49"/>
      <c r="L181" s="6"/>
      <c r="M181" s="35"/>
      <c r="N181" s="6"/>
      <c r="O181" s="49"/>
      <c r="P181" s="6"/>
    </row>
    <row r="182" spans="1:16" s="7" customFormat="1" ht="9.9499999999999993" customHeight="1" x14ac:dyDescent="0.3">
      <c r="A182" s="28"/>
      <c r="B182" s="28" t="s">
        <v>171</v>
      </c>
      <c r="C182" s="6">
        <v>275.3</v>
      </c>
      <c r="D182" s="11">
        <v>0</v>
      </c>
      <c r="E182" s="13">
        <v>0</v>
      </c>
      <c r="F182" s="19">
        <f t="shared" si="12"/>
        <v>0</v>
      </c>
      <c r="G182" s="17">
        <v>0</v>
      </c>
      <c r="H182" s="42">
        <v>0</v>
      </c>
      <c r="I182" s="6"/>
      <c r="J182" s="6"/>
      <c r="K182" s="49">
        <v>0</v>
      </c>
      <c r="L182" s="6">
        <v>0</v>
      </c>
      <c r="M182" s="35">
        <v>0</v>
      </c>
      <c r="N182" s="6">
        <v>0</v>
      </c>
      <c r="O182" s="49">
        <v>0</v>
      </c>
      <c r="P182" s="6"/>
    </row>
    <row r="183" spans="1:16" s="7" customFormat="1" ht="9.9499999999999993" customHeight="1" x14ac:dyDescent="0.3">
      <c r="A183" s="32"/>
      <c r="B183" s="32" t="s">
        <v>155</v>
      </c>
      <c r="C183" s="6">
        <v>794.7</v>
      </c>
      <c r="D183" s="11">
        <v>0</v>
      </c>
      <c r="E183" s="13">
        <v>0</v>
      </c>
      <c r="F183" s="19">
        <f t="shared" si="12"/>
        <v>0</v>
      </c>
      <c r="G183" s="17">
        <v>0</v>
      </c>
      <c r="H183" s="42">
        <v>0</v>
      </c>
      <c r="I183" s="6"/>
      <c r="J183" s="6"/>
      <c r="K183" s="49">
        <v>0</v>
      </c>
      <c r="L183" s="6">
        <v>0</v>
      </c>
      <c r="M183" s="35">
        <v>0</v>
      </c>
      <c r="N183" s="6">
        <v>0</v>
      </c>
      <c r="O183" s="49">
        <v>0</v>
      </c>
      <c r="P183" s="6"/>
    </row>
    <row r="184" spans="1:16" ht="9.9499999999999993" customHeight="1" x14ac:dyDescent="0.3">
      <c r="A184" s="28">
        <v>2</v>
      </c>
      <c r="B184" s="28" t="s">
        <v>89</v>
      </c>
      <c r="C184" s="6"/>
      <c r="D184" s="11"/>
      <c r="E184" s="13"/>
      <c r="F184" s="19"/>
      <c r="G184" s="17"/>
      <c r="H184" s="42"/>
      <c r="I184" s="6"/>
      <c r="J184" s="6"/>
      <c r="K184" s="49"/>
      <c r="L184" s="6"/>
      <c r="M184" s="35"/>
      <c r="N184" s="6"/>
      <c r="O184" s="49"/>
      <c r="P184" s="6"/>
    </row>
    <row r="185" spans="1:16" s="7" customFormat="1" ht="9.9499999999999993" customHeight="1" x14ac:dyDescent="0.3">
      <c r="A185" s="28"/>
      <c r="B185" s="28" t="s">
        <v>172</v>
      </c>
      <c r="C185" s="6">
        <v>36.26</v>
      </c>
      <c r="D185" s="11">
        <v>0</v>
      </c>
      <c r="E185" s="13">
        <v>0</v>
      </c>
      <c r="F185" s="19">
        <f t="shared" si="12"/>
        <v>0</v>
      </c>
      <c r="G185" s="17">
        <v>0</v>
      </c>
      <c r="H185" s="42">
        <v>0</v>
      </c>
      <c r="I185" s="6"/>
      <c r="J185" s="6"/>
      <c r="K185" s="49">
        <v>0</v>
      </c>
      <c r="L185" s="6">
        <v>0</v>
      </c>
      <c r="M185" s="35">
        <v>0</v>
      </c>
      <c r="N185" s="6">
        <v>0</v>
      </c>
      <c r="O185" s="49">
        <v>0</v>
      </c>
      <c r="P185" s="6"/>
    </row>
    <row r="186" spans="1:16" s="7" customFormat="1" ht="9.9499999999999993" customHeight="1" x14ac:dyDescent="0.3">
      <c r="A186" s="28"/>
      <c r="B186" s="28" t="s">
        <v>173</v>
      </c>
      <c r="C186" s="6">
        <v>39.700000000000003</v>
      </c>
      <c r="D186" s="11">
        <v>0</v>
      </c>
      <c r="E186" s="13">
        <v>0</v>
      </c>
      <c r="F186" s="19">
        <f t="shared" si="12"/>
        <v>0</v>
      </c>
      <c r="G186" s="17">
        <v>0</v>
      </c>
      <c r="H186" s="42">
        <v>0</v>
      </c>
      <c r="I186" s="6"/>
      <c r="J186" s="6"/>
      <c r="K186" s="49">
        <v>0</v>
      </c>
      <c r="L186" s="6">
        <v>0</v>
      </c>
      <c r="M186" s="35">
        <v>0</v>
      </c>
      <c r="N186" s="6">
        <v>0</v>
      </c>
      <c r="O186" s="49">
        <v>0</v>
      </c>
      <c r="P186" s="6"/>
    </row>
    <row r="187" spans="1:16" s="7" customFormat="1" ht="9.9499999999999993" customHeight="1" x14ac:dyDescent="0.3">
      <c r="A187" s="28"/>
      <c r="B187" s="28" t="s">
        <v>174</v>
      </c>
      <c r="C187" s="6">
        <v>33.53</v>
      </c>
      <c r="D187" s="11">
        <v>0</v>
      </c>
      <c r="E187" s="13">
        <v>0</v>
      </c>
      <c r="F187" s="19">
        <f t="shared" si="12"/>
        <v>0</v>
      </c>
      <c r="G187" s="17">
        <v>0</v>
      </c>
      <c r="H187" s="42">
        <v>0</v>
      </c>
      <c r="I187" s="6"/>
      <c r="J187" s="6"/>
      <c r="K187" s="49">
        <v>0</v>
      </c>
      <c r="L187" s="6">
        <v>0</v>
      </c>
      <c r="M187" s="35">
        <v>0</v>
      </c>
      <c r="N187" s="6">
        <v>0</v>
      </c>
      <c r="O187" s="49">
        <v>0</v>
      </c>
      <c r="P187" s="6"/>
    </row>
    <row r="188" spans="1:16" s="7" customFormat="1" ht="9.9499999999999993" customHeight="1" x14ac:dyDescent="0.3">
      <c r="A188" s="28"/>
      <c r="B188" s="28" t="s">
        <v>175</v>
      </c>
      <c r="C188" s="6">
        <v>46.23</v>
      </c>
      <c r="D188" s="11">
        <v>0</v>
      </c>
      <c r="E188" s="13">
        <v>0</v>
      </c>
      <c r="F188" s="19">
        <f t="shared" si="12"/>
        <v>0</v>
      </c>
      <c r="G188" s="17">
        <v>0</v>
      </c>
      <c r="H188" s="42">
        <v>0</v>
      </c>
      <c r="I188" s="6"/>
      <c r="J188" s="6"/>
      <c r="K188" s="49">
        <v>0</v>
      </c>
      <c r="L188" s="6">
        <v>0</v>
      </c>
      <c r="M188" s="35">
        <v>0</v>
      </c>
      <c r="N188" s="6">
        <v>0</v>
      </c>
      <c r="O188" s="49">
        <v>0</v>
      </c>
      <c r="P188" s="6"/>
    </row>
    <row r="189" spans="1:16" s="7" customFormat="1" ht="9.9499999999999993" customHeight="1" x14ac:dyDescent="0.3">
      <c r="A189" s="28">
        <v>3</v>
      </c>
      <c r="B189" s="28" t="s">
        <v>90</v>
      </c>
      <c r="C189" s="6">
        <v>373.99</v>
      </c>
      <c r="D189" s="11">
        <v>400</v>
      </c>
      <c r="E189" s="13">
        <v>400</v>
      </c>
      <c r="F189" s="19">
        <f t="shared" si="12"/>
        <v>1.0695473140993075</v>
      </c>
      <c r="G189" s="17">
        <v>0</v>
      </c>
      <c r="H189" s="42">
        <v>0</v>
      </c>
      <c r="I189" s="6"/>
      <c r="J189" s="6"/>
      <c r="K189" s="49">
        <v>0</v>
      </c>
      <c r="L189" s="6">
        <v>40</v>
      </c>
      <c r="M189" s="35">
        <v>0.1</v>
      </c>
      <c r="N189" s="6">
        <v>0</v>
      </c>
      <c r="O189" s="49">
        <v>0</v>
      </c>
      <c r="P189" s="6"/>
    </row>
    <row r="190" spans="1:16" ht="9.9499999999999993" customHeight="1" x14ac:dyDescent="0.3">
      <c r="A190" s="28">
        <v>4</v>
      </c>
      <c r="B190" s="28" t="s">
        <v>91</v>
      </c>
      <c r="C190" s="6"/>
      <c r="D190" s="11"/>
      <c r="E190" s="13"/>
      <c r="F190" s="19"/>
      <c r="G190" s="17"/>
      <c r="H190" s="42"/>
      <c r="I190" s="6"/>
      <c r="J190" s="6"/>
      <c r="K190" s="49"/>
      <c r="L190" s="6"/>
      <c r="M190" s="35"/>
      <c r="N190" s="6"/>
      <c r="O190" s="49"/>
      <c r="P190" s="6"/>
    </row>
    <row r="191" spans="1:16" s="7" customFormat="1" ht="9.9499999999999993" customHeight="1" x14ac:dyDescent="0.3">
      <c r="A191" s="28"/>
      <c r="B191" s="28" t="s">
        <v>176</v>
      </c>
      <c r="C191" s="6">
        <v>385.8</v>
      </c>
      <c r="D191" s="11">
        <v>92</v>
      </c>
      <c r="E191" s="13">
        <v>92</v>
      </c>
      <c r="F191" s="19">
        <f t="shared" si="12"/>
        <v>0.23846552617936753</v>
      </c>
      <c r="G191" s="17">
        <v>0</v>
      </c>
      <c r="H191" s="42">
        <v>0</v>
      </c>
      <c r="I191" s="6"/>
      <c r="J191" s="6"/>
      <c r="K191" s="49">
        <v>0</v>
      </c>
      <c r="L191" s="6">
        <v>9</v>
      </c>
      <c r="M191" s="35">
        <v>0.1</v>
      </c>
      <c r="N191" s="6">
        <v>0</v>
      </c>
      <c r="O191" s="49">
        <v>0</v>
      </c>
      <c r="P191" s="6"/>
    </row>
    <row r="192" spans="1:16" s="7" customFormat="1" ht="9.9499999999999993" customHeight="1" x14ac:dyDescent="0.3">
      <c r="A192" s="28">
        <v>5</v>
      </c>
      <c r="B192" s="28" t="s">
        <v>92</v>
      </c>
      <c r="C192" s="6">
        <v>119.27</v>
      </c>
      <c r="D192" s="11">
        <v>0</v>
      </c>
      <c r="E192" s="13">
        <v>0</v>
      </c>
      <c r="F192" s="19">
        <f t="shared" si="12"/>
        <v>0</v>
      </c>
      <c r="G192" s="17">
        <v>0</v>
      </c>
      <c r="H192" s="42">
        <v>0</v>
      </c>
      <c r="I192" s="6"/>
      <c r="J192" s="6"/>
      <c r="K192" s="49">
        <v>0</v>
      </c>
      <c r="L192" s="6">
        <v>0</v>
      </c>
      <c r="M192" s="35">
        <v>0.1</v>
      </c>
      <c r="N192" s="6">
        <v>0</v>
      </c>
      <c r="O192" s="49">
        <v>0</v>
      </c>
      <c r="P192" s="6"/>
    </row>
    <row r="193" spans="1:16" ht="9.9499999999999993" customHeight="1" x14ac:dyDescent="0.3">
      <c r="A193" s="28">
        <v>6</v>
      </c>
      <c r="B193" s="28" t="s">
        <v>93</v>
      </c>
      <c r="C193" s="6"/>
      <c r="D193" s="11"/>
      <c r="E193" s="13"/>
      <c r="F193" s="19"/>
      <c r="G193" s="17"/>
      <c r="H193" s="42"/>
      <c r="I193" s="6"/>
      <c r="J193" s="6"/>
      <c r="K193" s="49"/>
      <c r="L193" s="6"/>
      <c r="M193" s="35"/>
      <c r="N193" s="6"/>
      <c r="O193" s="49"/>
      <c r="P193" s="6"/>
    </row>
    <row r="194" spans="1:16" s="7" customFormat="1" ht="9.9499999999999993" customHeight="1" x14ac:dyDescent="0.3">
      <c r="A194" s="28"/>
      <c r="B194" s="28" t="s">
        <v>177</v>
      </c>
      <c r="C194" s="6">
        <v>105.37</v>
      </c>
      <c r="D194" s="18">
        <v>16</v>
      </c>
      <c r="E194" s="13">
        <v>16</v>
      </c>
      <c r="F194" s="19">
        <f t="shared" si="12"/>
        <v>0.15184587643541805</v>
      </c>
      <c r="G194" s="17">
        <v>0</v>
      </c>
      <c r="H194" s="42">
        <v>0</v>
      </c>
      <c r="I194" s="6"/>
      <c r="J194" s="6"/>
      <c r="K194" s="49">
        <v>0</v>
      </c>
      <c r="L194" s="6">
        <v>1</v>
      </c>
      <c r="M194" s="35">
        <v>0.1</v>
      </c>
      <c r="N194" s="6">
        <v>0</v>
      </c>
      <c r="O194" s="49">
        <v>0</v>
      </c>
      <c r="P194" s="6"/>
    </row>
    <row r="195" spans="1:16" s="7" customFormat="1" ht="9.9499999999999993" customHeight="1" x14ac:dyDescent="0.3">
      <c r="A195" s="28"/>
      <c r="B195" s="28" t="s">
        <v>178</v>
      </c>
      <c r="C195" s="6">
        <v>180.53</v>
      </c>
      <c r="D195" s="11">
        <v>40</v>
      </c>
      <c r="E195" s="13">
        <v>40</v>
      </c>
      <c r="F195" s="19">
        <f t="shared" si="12"/>
        <v>0.2215698221902177</v>
      </c>
      <c r="G195" s="17">
        <v>0</v>
      </c>
      <c r="H195" s="42">
        <v>0</v>
      </c>
      <c r="I195" s="6"/>
      <c r="J195" s="6"/>
      <c r="K195" s="49">
        <v>0</v>
      </c>
      <c r="L195" s="6">
        <v>4</v>
      </c>
      <c r="M195" s="35">
        <v>0.1</v>
      </c>
      <c r="N195" s="6">
        <v>0</v>
      </c>
      <c r="O195" s="49">
        <v>0</v>
      </c>
      <c r="P195" s="6"/>
    </row>
    <row r="196" spans="1:16" s="7" customFormat="1" ht="9.9499999999999993" customHeight="1" x14ac:dyDescent="0.3">
      <c r="A196" s="28"/>
      <c r="B196" s="28" t="s">
        <v>179</v>
      </c>
      <c r="C196" s="6">
        <v>22.28</v>
      </c>
      <c r="D196" s="11">
        <v>30</v>
      </c>
      <c r="E196" s="13">
        <v>30</v>
      </c>
      <c r="F196" s="19">
        <f t="shared" si="12"/>
        <v>1.3464991023339317</v>
      </c>
      <c r="G196" s="17">
        <v>0</v>
      </c>
      <c r="H196" s="42">
        <v>0</v>
      </c>
      <c r="I196" s="6"/>
      <c r="J196" s="6"/>
      <c r="K196" s="49">
        <v>0</v>
      </c>
      <c r="L196" s="6">
        <v>3</v>
      </c>
      <c r="M196" s="35">
        <v>0.1</v>
      </c>
      <c r="N196" s="6">
        <v>0</v>
      </c>
      <c r="O196" s="49">
        <v>0</v>
      </c>
      <c r="P196" s="6"/>
    </row>
    <row r="197" spans="1:16" s="7" customFormat="1" ht="9.9499999999999993" customHeight="1" x14ac:dyDescent="0.3">
      <c r="A197" s="28">
        <v>7</v>
      </c>
      <c r="B197" s="28" t="s">
        <v>94</v>
      </c>
      <c r="C197" s="6">
        <v>526.46</v>
      </c>
      <c r="D197" s="11">
        <v>390</v>
      </c>
      <c r="E197" s="13">
        <v>390</v>
      </c>
      <c r="F197" s="19">
        <f t="shared" si="12"/>
        <v>0.74079702161607719</v>
      </c>
      <c r="G197" s="17">
        <v>0</v>
      </c>
      <c r="H197" s="42">
        <v>0</v>
      </c>
      <c r="I197" s="6"/>
      <c r="J197" s="6"/>
      <c r="K197" s="49">
        <v>0</v>
      </c>
      <c r="L197" s="6">
        <v>39</v>
      </c>
      <c r="M197" s="35">
        <v>0.1</v>
      </c>
      <c r="N197" s="6">
        <v>0</v>
      </c>
      <c r="O197" s="49">
        <v>0</v>
      </c>
      <c r="P197" s="6"/>
    </row>
    <row r="198" spans="1:16" s="7" customFormat="1" ht="9.9499999999999993" customHeight="1" x14ac:dyDescent="0.3">
      <c r="A198" s="28">
        <v>8</v>
      </c>
      <c r="B198" s="28" t="s">
        <v>95</v>
      </c>
      <c r="C198" s="6">
        <v>86.8</v>
      </c>
      <c r="D198" s="11">
        <v>21</v>
      </c>
      <c r="E198" s="13">
        <v>21</v>
      </c>
      <c r="F198" s="19">
        <f t="shared" si="12"/>
        <v>0.24193548387096775</v>
      </c>
      <c r="G198" s="17">
        <v>0</v>
      </c>
      <c r="H198" s="42">
        <v>0</v>
      </c>
      <c r="I198" s="6"/>
      <c r="J198" s="6"/>
      <c r="K198" s="49">
        <v>0</v>
      </c>
      <c r="L198" s="6">
        <v>2</v>
      </c>
      <c r="M198" s="35">
        <v>0.1</v>
      </c>
      <c r="N198" s="6">
        <v>0</v>
      </c>
      <c r="O198" s="49">
        <v>0</v>
      </c>
      <c r="P198" s="6"/>
    </row>
    <row r="199" spans="1:16" s="7" customFormat="1" ht="9.9499999999999993" customHeight="1" x14ac:dyDescent="0.3">
      <c r="A199" s="28">
        <v>9</v>
      </c>
      <c r="B199" s="28" t="s">
        <v>96</v>
      </c>
      <c r="C199" s="6">
        <v>57.62</v>
      </c>
      <c r="D199" s="5">
        <v>22</v>
      </c>
      <c r="E199" s="13">
        <v>22</v>
      </c>
      <c r="F199" s="19">
        <f t="shared" si="12"/>
        <v>0.38181187087816731</v>
      </c>
      <c r="G199" s="17">
        <v>0</v>
      </c>
      <c r="H199" s="42">
        <v>0</v>
      </c>
      <c r="I199" s="6"/>
      <c r="J199" s="6"/>
      <c r="K199" s="49">
        <v>0</v>
      </c>
      <c r="L199" s="6">
        <v>2</v>
      </c>
      <c r="M199" s="35">
        <v>0.1</v>
      </c>
      <c r="N199" s="6">
        <v>0</v>
      </c>
      <c r="O199" s="49">
        <v>0</v>
      </c>
      <c r="P199" s="6"/>
    </row>
    <row r="200" spans="1:16" ht="9.9499999999999993" customHeight="1" x14ac:dyDescent="0.3">
      <c r="A200" s="28">
        <v>10</v>
      </c>
      <c r="B200" s="28" t="s">
        <v>97</v>
      </c>
      <c r="C200" s="6"/>
      <c r="D200" s="11"/>
      <c r="E200" s="13"/>
      <c r="F200" s="19"/>
      <c r="G200" s="17"/>
      <c r="H200" s="42"/>
      <c r="I200" s="6"/>
      <c r="J200" s="6"/>
      <c r="K200" s="49"/>
      <c r="L200" s="6"/>
      <c r="M200" s="35"/>
      <c r="N200" s="6"/>
      <c r="O200" s="49"/>
      <c r="P200" s="6"/>
    </row>
    <row r="201" spans="1:16" s="7" customFormat="1" ht="9.9499999999999993" customHeight="1" x14ac:dyDescent="0.3">
      <c r="A201" s="28"/>
      <c r="B201" s="28" t="s">
        <v>180</v>
      </c>
      <c r="C201" s="6">
        <v>71.709999999999994</v>
      </c>
      <c r="D201" s="11">
        <v>50</v>
      </c>
      <c r="E201" s="13">
        <v>50</v>
      </c>
      <c r="F201" s="19">
        <f t="shared" si="12"/>
        <v>0.69725282387393672</v>
      </c>
      <c r="G201" s="17">
        <v>0</v>
      </c>
      <c r="H201" s="42">
        <v>0</v>
      </c>
      <c r="I201" s="6"/>
      <c r="J201" s="6"/>
      <c r="K201" s="49">
        <v>0</v>
      </c>
      <c r="L201" s="6">
        <v>5</v>
      </c>
      <c r="M201" s="35">
        <v>0.1</v>
      </c>
      <c r="N201" s="6">
        <v>0</v>
      </c>
      <c r="O201" s="49">
        <v>0</v>
      </c>
      <c r="P201" s="6"/>
    </row>
    <row r="202" spans="1:16" ht="21" customHeight="1" x14ac:dyDescent="0.3">
      <c r="A202" s="28">
        <v>11</v>
      </c>
      <c r="B202" s="28" t="s">
        <v>207</v>
      </c>
      <c r="C202" s="6">
        <v>19.73</v>
      </c>
      <c r="D202" s="11">
        <v>27</v>
      </c>
      <c r="E202" s="13">
        <v>27</v>
      </c>
      <c r="F202" s="19">
        <f t="shared" si="12"/>
        <v>1.3684744044602128</v>
      </c>
      <c r="G202" s="17">
        <v>2</v>
      </c>
      <c r="H202" s="42">
        <v>7.407407407407407E-2</v>
      </c>
      <c r="I202" s="6"/>
      <c r="J202" s="6"/>
      <c r="K202" s="49">
        <v>0</v>
      </c>
      <c r="L202" s="6">
        <v>2</v>
      </c>
      <c r="M202" s="35">
        <v>0.1</v>
      </c>
      <c r="N202" s="6">
        <v>2</v>
      </c>
      <c r="O202" s="49">
        <f t="shared" si="13"/>
        <v>7.407407407407407E-2</v>
      </c>
      <c r="P202" s="6"/>
    </row>
    <row r="203" spans="1:16" ht="9.9499999999999993" customHeight="1" x14ac:dyDescent="0.3">
      <c r="A203" s="28">
        <v>12</v>
      </c>
      <c r="B203" s="28" t="s">
        <v>208</v>
      </c>
      <c r="C203" s="6">
        <v>335.46</v>
      </c>
      <c r="D203" s="11">
        <v>28</v>
      </c>
      <c r="E203" s="13">
        <v>28</v>
      </c>
      <c r="F203" s="19">
        <f t="shared" si="12"/>
        <v>8.3467477493590889E-2</v>
      </c>
      <c r="G203" s="17">
        <v>2</v>
      </c>
      <c r="H203" s="42">
        <v>7.1428571428571425E-2</v>
      </c>
      <c r="I203" s="6"/>
      <c r="J203" s="6"/>
      <c r="K203" s="49">
        <v>0</v>
      </c>
      <c r="L203" s="6">
        <v>2</v>
      </c>
      <c r="M203" s="35">
        <v>0.1</v>
      </c>
      <c r="N203" s="6">
        <v>2</v>
      </c>
      <c r="O203" s="49">
        <f t="shared" si="13"/>
        <v>7.1428571428571425E-2</v>
      </c>
      <c r="P203" s="6"/>
    </row>
    <row r="204" spans="1:16" ht="42.75" customHeight="1" x14ac:dyDescent="0.3">
      <c r="A204" s="28">
        <v>13</v>
      </c>
      <c r="B204" s="28" t="s">
        <v>117</v>
      </c>
      <c r="C204" s="6"/>
      <c r="D204" s="11"/>
      <c r="E204" s="13"/>
      <c r="F204" s="19"/>
      <c r="G204" s="17"/>
      <c r="H204" s="42"/>
      <c r="I204" s="6"/>
      <c r="J204" s="6"/>
      <c r="K204" s="49"/>
      <c r="L204" s="6"/>
      <c r="M204" s="35"/>
      <c r="N204" s="6"/>
      <c r="O204" s="49"/>
      <c r="P204" s="6"/>
    </row>
    <row r="205" spans="1:16" s="23" customFormat="1" ht="12" customHeight="1" x14ac:dyDescent="0.3">
      <c r="A205" s="74" t="s">
        <v>98</v>
      </c>
      <c r="B205" s="74"/>
      <c r="C205" s="16">
        <f>SUM(C203,C202,C201,C199,C198,C197,C196,C195,C194,C192,C191,C189,C188,C187,C186,C185,C183,C182)</f>
        <v>3510.7400000000007</v>
      </c>
      <c r="D205" s="4">
        <v>1116</v>
      </c>
      <c r="E205" s="57">
        <f>SUM(E182:E204)</f>
        <v>1116</v>
      </c>
      <c r="F205" s="22">
        <f t="shared" ref="F205" si="17">E205/C205</f>
        <v>0.31788170015438333</v>
      </c>
      <c r="G205" s="4">
        <v>4</v>
      </c>
      <c r="H205" s="43">
        <v>3.5842293906810036E-3</v>
      </c>
      <c r="I205" s="16">
        <v>0</v>
      </c>
      <c r="J205" s="4">
        <f>SUM(J182:J204)</f>
        <v>0</v>
      </c>
      <c r="K205" s="50">
        <f t="shared" si="15"/>
        <v>0</v>
      </c>
      <c r="L205" s="4">
        <f>SUM(L182:L204)</f>
        <v>109</v>
      </c>
      <c r="M205" s="44">
        <f>L205/E205</f>
        <v>9.7670250896057353E-2</v>
      </c>
      <c r="N205" s="4">
        <f>SUM(N182:N204)</f>
        <v>4</v>
      </c>
      <c r="O205" s="50">
        <f t="shared" ref="O205" si="18">N205/E205</f>
        <v>3.5842293906810036E-3</v>
      </c>
      <c r="P205" s="4">
        <f>SUM(P182:P204)</f>
        <v>0</v>
      </c>
    </row>
    <row r="206" spans="1:16" ht="9.9499999999999993" customHeight="1" x14ac:dyDescent="0.3">
      <c r="A206" s="77" t="s">
        <v>99</v>
      </c>
      <c r="B206" s="77"/>
      <c r="C206" s="6"/>
      <c r="D206" s="11"/>
      <c r="E206" s="13"/>
      <c r="F206" s="19"/>
      <c r="G206" s="17"/>
      <c r="H206" s="42"/>
      <c r="I206" s="6"/>
      <c r="J206" s="6"/>
      <c r="K206" s="49"/>
      <c r="L206" s="6"/>
      <c r="M206" s="35"/>
      <c r="N206" s="6"/>
      <c r="O206" s="49"/>
      <c r="P206" s="6"/>
    </row>
    <row r="207" spans="1:16" ht="9.9499999999999993" customHeight="1" x14ac:dyDescent="0.3">
      <c r="A207" s="28">
        <v>1</v>
      </c>
      <c r="B207" s="28" t="s">
        <v>100</v>
      </c>
      <c r="C207" s="6"/>
      <c r="D207" s="11"/>
      <c r="E207" s="13"/>
      <c r="F207" s="19"/>
      <c r="G207" s="17"/>
      <c r="H207" s="42"/>
      <c r="I207" s="6"/>
      <c r="J207" s="6"/>
      <c r="K207" s="49"/>
      <c r="L207" s="6"/>
      <c r="M207" s="35"/>
      <c r="N207" s="6"/>
      <c r="O207" s="49"/>
      <c r="P207" s="6"/>
    </row>
    <row r="208" spans="1:16" ht="9.9499999999999993" customHeight="1" x14ac:dyDescent="0.3">
      <c r="A208" s="34"/>
      <c r="B208" s="34" t="s">
        <v>181</v>
      </c>
      <c r="C208" s="6">
        <v>15.37</v>
      </c>
      <c r="D208" s="11">
        <v>0</v>
      </c>
      <c r="E208" s="13">
        <v>0</v>
      </c>
      <c r="F208" s="19">
        <f t="shared" ref="F208:F240" si="19">E208/C208</f>
        <v>0</v>
      </c>
      <c r="G208" s="17">
        <v>0</v>
      </c>
      <c r="H208" s="42">
        <v>0</v>
      </c>
      <c r="I208" s="6"/>
      <c r="J208" s="6">
        <v>0</v>
      </c>
      <c r="K208" s="49">
        <v>0</v>
      </c>
      <c r="L208" s="6">
        <v>0</v>
      </c>
      <c r="M208" s="35">
        <v>0</v>
      </c>
      <c r="N208" s="6">
        <v>0</v>
      </c>
      <c r="O208" s="49">
        <v>0</v>
      </c>
      <c r="P208" s="6"/>
    </row>
    <row r="209" spans="1:18" ht="9.9499999999999993" customHeight="1" x14ac:dyDescent="0.3">
      <c r="A209" s="34"/>
      <c r="B209" s="34" t="s">
        <v>182</v>
      </c>
      <c r="C209" s="6">
        <v>44.88</v>
      </c>
      <c r="D209" s="11">
        <v>0</v>
      </c>
      <c r="E209" s="13">
        <v>0</v>
      </c>
      <c r="F209" s="19">
        <f t="shared" si="19"/>
        <v>0</v>
      </c>
      <c r="G209" s="17">
        <v>0</v>
      </c>
      <c r="H209" s="42">
        <v>0</v>
      </c>
      <c r="I209" s="6"/>
      <c r="J209" s="6">
        <v>0</v>
      </c>
      <c r="K209" s="49">
        <v>0</v>
      </c>
      <c r="L209" s="6">
        <v>0</v>
      </c>
      <c r="M209" s="35">
        <v>0</v>
      </c>
      <c r="N209" s="6">
        <v>0</v>
      </c>
      <c r="O209" s="49">
        <v>0</v>
      </c>
      <c r="P209" s="6"/>
    </row>
    <row r="210" spans="1:18" s="7" customFormat="1" ht="9.9499999999999993" customHeight="1" x14ac:dyDescent="0.3">
      <c r="A210" s="28">
        <v>2</v>
      </c>
      <c r="B210" s="28" t="s">
        <v>101</v>
      </c>
      <c r="C210" s="6">
        <v>26.11</v>
      </c>
      <c r="D210" s="11">
        <v>0</v>
      </c>
      <c r="E210" s="13">
        <v>0</v>
      </c>
      <c r="F210" s="19">
        <f t="shared" si="19"/>
        <v>0</v>
      </c>
      <c r="G210" s="17">
        <v>0</v>
      </c>
      <c r="H210" s="42">
        <v>0</v>
      </c>
      <c r="I210" s="6"/>
      <c r="J210" s="6">
        <v>0</v>
      </c>
      <c r="K210" s="49">
        <v>0</v>
      </c>
      <c r="L210" s="6">
        <v>0</v>
      </c>
      <c r="M210" s="35">
        <v>0</v>
      </c>
      <c r="N210" s="6">
        <v>0</v>
      </c>
      <c r="O210" s="49">
        <v>0</v>
      </c>
      <c r="P210" s="6"/>
      <c r="R210" s="24"/>
    </row>
    <row r="211" spans="1:18" ht="14.25" customHeight="1" x14ac:dyDescent="0.3">
      <c r="A211" s="28">
        <v>3</v>
      </c>
      <c r="B211" s="28" t="s">
        <v>102</v>
      </c>
      <c r="C211" s="6"/>
      <c r="D211" s="11"/>
      <c r="E211" s="13"/>
      <c r="F211" s="19"/>
      <c r="G211" s="17"/>
      <c r="H211" s="42"/>
      <c r="I211" s="6"/>
      <c r="J211" s="6"/>
      <c r="K211" s="49"/>
      <c r="L211" s="6"/>
      <c r="M211" s="35"/>
      <c r="N211" s="6"/>
      <c r="O211" s="49"/>
      <c r="P211" s="6"/>
    </row>
    <row r="212" spans="1:18" ht="12" customHeight="1" x14ac:dyDescent="0.3">
      <c r="A212" s="28"/>
      <c r="B212" s="28" t="s">
        <v>183</v>
      </c>
      <c r="C212" s="6">
        <v>37.22</v>
      </c>
      <c r="D212" s="11">
        <v>180</v>
      </c>
      <c r="E212" s="13">
        <v>180</v>
      </c>
      <c r="F212" s="19">
        <f t="shared" si="19"/>
        <v>4.8361096184846861</v>
      </c>
      <c r="G212" s="17">
        <v>9</v>
      </c>
      <c r="H212" s="42">
        <v>0.05</v>
      </c>
      <c r="I212" s="6"/>
      <c r="J212" s="6">
        <v>2</v>
      </c>
      <c r="K212" s="49">
        <f>J212/G212</f>
        <v>0.22222222222222221</v>
      </c>
      <c r="L212" s="6">
        <v>18</v>
      </c>
      <c r="M212" s="35">
        <v>0.1</v>
      </c>
      <c r="N212" s="6">
        <v>9</v>
      </c>
      <c r="O212" s="49">
        <f t="shared" ref="O212:O240" si="20">N212/E212</f>
        <v>0.05</v>
      </c>
      <c r="P212" s="6"/>
    </row>
    <row r="213" spans="1:18" ht="12" customHeight="1" x14ac:dyDescent="0.3">
      <c r="A213" s="65">
        <v>4</v>
      </c>
      <c r="B213" s="65" t="s">
        <v>102</v>
      </c>
      <c r="C213" s="6"/>
      <c r="D213" s="11"/>
      <c r="E213" s="13"/>
      <c r="F213" s="19"/>
      <c r="G213" s="17"/>
      <c r="H213" s="42"/>
      <c r="I213" s="6"/>
      <c r="J213" s="6"/>
      <c r="K213" s="49"/>
      <c r="L213" s="6"/>
      <c r="M213" s="35"/>
      <c r="N213" s="6"/>
      <c r="O213" s="49"/>
      <c r="P213" s="6"/>
    </row>
    <row r="214" spans="1:18" ht="9.9499999999999993" customHeight="1" x14ac:dyDescent="0.3">
      <c r="A214" s="28"/>
      <c r="B214" s="28" t="s">
        <v>138</v>
      </c>
      <c r="C214" s="6">
        <v>31.33</v>
      </c>
      <c r="D214" s="11">
        <v>110</v>
      </c>
      <c r="E214" s="13">
        <v>110</v>
      </c>
      <c r="F214" s="19">
        <f t="shared" si="19"/>
        <v>3.5110118097669969</v>
      </c>
      <c r="G214" s="17">
        <v>5</v>
      </c>
      <c r="H214" s="42">
        <v>4.5454545454545456E-2</v>
      </c>
      <c r="I214" s="6"/>
      <c r="J214" s="6">
        <v>1</v>
      </c>
      <c r="K214" s="49">
        <f>J214/G214</f>
        <v>0.2</v>
      </c>
      <c r="L214" s="6">
        <v>11</v>
      </c>
      <c r="M214" s="35">
        <v>0.1</v>
      </c>
      <c r="N214" s="6">
        <v>5</v>
      </c>
      <c r="O214" s="49">
        <f t="shared" si="20"/>
        <v>4.5454545454545456E-2</v>
      </c>
      <c r="P214" s="6"/>
    </row>
    <row r="215" spans="1:18" ht="9.9499999999999993" customHeight="1" x14ac:dyDescent="0.3">
      <c r="A215" s="65">
        <v>5</v>
      </c>
      <c r="B215" s="65" t="s">
        <v>102</v>
      </c>
      <c r="C215" s="6"/>
      <c r="D215" s="11"/>
      <c r="E215" s="13"/>
      <c r="F215" s="19"/>
      <c r="G215" s="17"/>
      <c r="H215" s="42"/>
      <c r="I215" s="6"/>
      <c r="J215" s="6"/>
      <c r="K215" s="49"/>
      <c r="L215" s="6"/>
      <c r="M215" s="35"/>
      <c r="N215" s="6"/>
      <c r="O215" s="49"/>
      <c r="P215" s="6"/>
    </row>
    <row r="216" spans="1:18" s="7" customFormat="1" ht="9.9499999999999993" customHeight="1" x14ac:dyDescent="0.3">
      <c r="A216" s="28"/>
      <c r="B216" s="28" t="s">
        <v>184</v>
      </c>
      <c r="C216" s="6">
        <v>42.38</v>
      </c>
      <c r="D216" s="18">
        <v>30</v>
      </c>
      <c r="E216" s="13">
        <v>30</v>
      </c>
      <c r="F216" s="19">
        <f t="shared" si="19"/>
        <v>0.70788107597923544</v>
      </c>
      <c r="G216" s="17">
        <v>1</v>
      </c>
      <c r="H216" s="42">
        <v>3.3333333333333333E-2</v>
      </c>
      <c r="I216" s="6"/>
      <c r="J216" s="6">
        <v>0</v>
      </c>
      <c r="K216" s="49">
        <v>0</v>
      </c>
      <c r="L216" s="6">
        <v>3</v>
      </c>
      <c r="M216" s="35">
        <v>0.1</v>
      </c>
      <c r="N216" s="6">
        <v>1</v>
      </c>
      <c r="O216" s="49">
        <f t="shared" si="20"/>
        <v>3.3333333333333333E-2</v>
      </c>
      <c r="P216" s="6"/>
    </row>
    <row r="217" spans="1:18" s="7" customFormat="1" ht="9.9499999999999993" customHeight="1" x14ac:dyDescent="0.3">
      <c r="A217" s="28">
        <v>6</v>
      </c>
      <c r="B217" s="28" t="s">
        <v>103</v>
      </c>
      <c r="C217" s="6">
        <v>12.3</v>
      </c>
      <c r="D217" s="11">
        <v>39</v>
      </c>
      <c r="E217" s="13">
        <v>39</v>
      </c>
      <c r="F217" s="19">
        <f t="shared" si="19"/>
        <v>3.1707317073170729</v>
      </c>
      <c r="G217" s="17">
        <v>0</v>
      </c>
      <c r="H217" s="42">
        <v>0</v>
      </c>
      <c r="I217" s="6"/>
      <c r="J217" s="6">
        <v>0</v>
      </c>
      <c r="K217" s="49">
        <v>0</v>
      </c>
      <c r="L217" s="6">
        <v>3</v>
      </c>
      <c r="M217" s="35">
        <v>0.1</v>
      </c>
      <c r="N217" s="6">
        <v>0</v>
      </c>
      <c r="O217" s="49">
        <f t="shared" si="20"/>
        <v>0</v>
      </c>
      <c r="P217" s="6"/>
    </row>
    <row r="218" spans="1:18" ht="9.9499999999999993" customHeight="1" x14ac:dyDescent="0.3">
      <c r="A218" s="28">
        <v>7</v>
      </c>
      <c r="B218" s="28" t="s">
        <v>104</v>
      </c>
      <c r="C218" s="6"/>
      <c r="D218" s="11"/>
      <c r="E218" s="13"/>
      <c r="F218" s="19"/>
      <c r="G218" s="17"/>
      <c r="H218" s="42"/>
      <c r="I218" s="6"/>
      <c r="J218" s="6"/>
      <c r="K218" s="49"/>
      <c r="L218" s="6"/>
      <c r="M218" s="35"/>
      <c r="N218" s="6"/>
      <c r="O218" s="49"/>
      <c r="P218" s="6"/>
    </row>
    <row r="219" spans="1:18" s="7" customFormat="1" ht="9.9499999999999993" customHeight="1" x14ac:dyDescent="0.3">
      <c r="A219" s="28"/>
      <c r="B219" s="28" t="s">
        <v>185</v>
      </c>
      <c r="C219" s="6">
        <v>225.75</v>
      </c>
      <c r="D219" s="18">
        <v>0</v>
      </c>
      <c r="E219" s="13">
        <v>0</v>
      </c>
      <c r="F219" s="19">
        <f t="shared" si="19"/>
        <v>0</v>
      </c>
      <c r="G219" s="17">
        <v>0</v>
      </c>
      <c r="H219" s="42">
        <v>0</v>
      </c>
      <c r="I219" s="6"/>
      <c r="J219" s="6">
        <v>0</v>
      </c>
      <c r="K219" s="49">
        <v>0</v>
      </c>
      <c r="L219" s="6">
        <v>0</v>
      </c>
      <c r="M219" s="35">
        <v>0</v>
      </c>
      <c r="N219" s="6">
        <v>0</v>
      </c>
      <c r="O219" s="49">
        <v>0</v>
      </c>
      <c r="P219" s="6"/>
    </row>
    <row r="220" spans="1:18" s="7" customFormat="1" ht="9.9499999999999993" customHeight="1" x14ac:dyDescent="0.3">
      <c r="A220" s="28">
        <v>8</v>
      </c>
      <c r="B220" s="28" t="s">
        <v>105</v>
      </c>
      <c r="C220" s="6"/>
      <c r="D220" s="11"/>
      <c r="E220" s="13"/>
      <c r="F220" s="19"/>
      <c r="G220" s="17"/>
      <c r="H220" s="42"/>
      <c r="I220" s="6"/>
      <c r="J220" s="6"/>
      <c r="K220" s="49"/>
      <c r="L220" s="6"/>
      <c r="M220" s="35"/>
      <c r="N220" s="6"/>
      <c r="O220" s="49"/>
      <c r="P220" s="6"/>
    </row>
    <row r="221" spans="1:18" s="7" customFormat="1" ht="9.9499999999999993" customHeight="1" x14ac:dyDescent="0.3">
      <c r="A221" s="28"/>
      <c r="B221" s="28" t="s">
        <v>186</v>
      </c>
      <c r="C221" s="6">
        <v>25.28</v>
      </c>
      <c r="D221" s="18">
        <v>0</v>
      </c>
      <c r="E221" s="13">
        <v>0</v>
      </c>
      <c r="F221" s="19">
        <f t="shared" si="19"/>
        <v>0</v>
      </c>
      <c r="G221" s="17">
        <v>0</v>
      </c>
      <c r="H221" s="42">
        <v>0</v>
      </c>
      <c r="I221" s="6"/>
      <c r="J221" s="6">
        <v>0</v>
      </c>
      <c r="K221" s="49">
        <v>0</v>
      </c>
      <c r="L221" s="6">
        <v>0</v>
      </c>
      <c r="M221" s="35">
        <v>0.1</v>
      </c>
      <c r="N221" s="6">
        <v>0</v>
      </c>
      <c r="O221" s="49">
        <v>0</v>
      </c>
      <c r="P221" s="6"/>
    </row>
    <row r="222" spans="1:18" ht="9.9499999999999993" customHeight="1" x14ac:dyDescent="0.3">
      <c r="A222" s="28"/>
      <c r="B222" s="28" t="s">
        <v>187</v>
      </c>
      <c r="C222" s="6">
        <v>144.30000000000001</v>
      </c>
      <c r="D222" s="20">
        <v>190</v>
      </c>
      <c r="E222" s="13">
        <v>190</v>
      </c>
      <c r="F222" s="19">
        <f t="shared" si="19"/>
        <v>1.3167013167013166</v>
      </c>
      <c r="G222" s="6">
        <v>0</v>
      </c>
      <c r="H222" s="42">
        <v>0</v>
      </c>
      <c r="I222" s="6"/>
      <c r="J222" s="6">
        <v>0</v>
      </c>
      <c r="K222" s="49">
        <v>0</v>
      </c>
      <c r="L222" s="6">
        <v>19</v>
      </c>
      <c r="M222" s="35">
        <v>0.1</v>
      </c>
      <c r="N222" s="6">
        <v>0</v>
      </c>
      <c r="O222" s="49">
        <f t="shared" si="20"/>
        <v>0</v>
      </c>
      <c r="P222" s="6"/>
    </row>
    <row r="223" spans="1:18" ht="9.9499999999999993" customHeight="1" x14ac:dyDescent="0.3">
      <c r="A223" s="28"/>
      <c r="B223" s="28" t="s">
        <v>188</v>
      </c>
      <c r="C223" s="6">
        <v>48.14</v>
      </c>
      <c r="D223" s="5">
        <v>10</v>
      </c>
      <c r="E223" s="13">
        <v>10</v>
      </c>
      <c r="F223" s="19">
        <f t="shared" si="19"/>
        <v>0.2077274615704196</v>
      </c>
      <c r="G223" s="6">
        <v>0</v>
      </c>
      <c r="H223" s="42">
        <v>0</v>
      </c>
      <c r="I223" s="6"/>
      <c r="J223" s="6">
        <v>0</v>
      </c>
      <c r="K223" s="49">
        <v>0</v>
      </c>
      <c r="L223" s="6">
        <v>1</v>
      </c>
      <c r="M223" s="35">
        <v>0.1</v>
      </c>
      <c r="N223" s="6">
        <v>0</v>
      </c>
      <c r="O223" s="49">
        <f t="shared" si="20"/>
        <v>0</v>
      </c>
      <c r="P223" s="6"/>
    </row>
    <row r="224" spans="1:18" s="7" customFormat="1" ht="9.9499999999999993" customHeight="1" x14ac:dyDescent="0.3">
      <c r="A224" s="28"/>
      <c r="B224" s="28" t="s">
        <v>189</v>
      </c>
      <c r="C224" s="6">
        <v>15.54</v>
      </c>
      <c r="D224" s="5">
        <v>0</v>
      </c>
      <c r="E224" s="13">
        <v>0</v>
      </c>
      <c r="F224" s="19">
        <f t="shared" si="19"/>
        <v>0</v>
      </c>
      <c r="G224" s="17">
        <v>0</v>
      </c>
      <c r="H224" s="42">
        <v>0</v>
      </c>
      <c r="I224" s="6"/>
      <c r="J224" s="6">
        <v>0</v>
      </c>
      <c r="K224" s="49">
        <v>0</v>
      </c>
      <c r="L224" s="6">
        <v>0</v>
      </c>
      <c r="M224" s="35">
        <v>0.1</v>
      </c>
      <c r="N224" s="6">
        <v>0</v>
      </c>
      <c r="O224" s="49">
        <v>0</v>
      </c>
      <c r="P224" s="6"/>
    </row>
    <row r="225" spans="1:16" s="7" customFormat="1" ht="9.9499999999999993" customHeight="1" x14ac:dyDescent="0.3">
      <c r="A225" s="28">
        <v>9</v>
      </c>
      <c r="B225" s="28" t="s">
        <v>106</v>
      </c>
      <c r="C225" s="6"/>
      <c r="D225" s="5"/>
      <c r="E225" s="13"/>
      <c r="F225" s="19"/>
      <c r="G225" s="17"/>
      <c r="H225" s="42"/>
      <c r="I225" s="6"/>
      <c r="J225" s="6"/>
      <c r="K225" s="49"/>
      <c r="L225" s="6"/>
      <c r="M225" s="35"/>
      <c r="N225" s="6"/>
      <c r="O225" s="49"/>
      <c r="P225" s="6"/>
    </row>
    <row r="226" spans="1:16" s="7" customFormat="1" ht="9.9499999999999993" customHeight="1" x14ac:dyDescent="0.3">
      <c r="A226" s="28"/>
      <c r="B226" s="28" t="s">
        <v>154</v>
      </c>
      <c r="C226" s="6">
        <v>65.569999999999993</v>
      </c>
      <c r="D226" s="5">
        <v>0</v>
      </c>
      <c r="E226" s="13">
        <v>0</v>
      </c>
      <c r="F226" s="19">
        <f t="shared" si="19"/>
        <v>0</v>
      </c>
      <c r="G226" s="17">
        <v>0</v>
      </c>
      <c r="H226" s="42">
        <v>0</v>
      </c>
      <c r="I226" s="6"/>
      <c r="J226" s="6">
        <v>0</v>
      </c>
      <c r="K226" s="49">
        <v>0</v>
      </c>
      <c r="L226" s="6">
        <v>0</v>
      </c>
      <c r="M226" s="35">
        <v>0</v>
      </c>
      <c r="N226" s="6">
        <v>0</v>
      </c>
      <c r="O226" s="49">
        <v>0</v>
      </c>
      <c r="P226" s="6"/>
    </row>
    <row r="227" spans="1:16" s="7" customFormat="1" ht="9.9499999999999993" customHeight="1" x14ac:dyDescent="0.3">
      <c r="A227" s="28"/>
      <c r="B227" s="28" t="s">
        <v>190</v>
      </c>
      <c r="C227" s="6">
        <v>212.69</v>
      </c>
      <c r="D227" s="5">
        <v>0</v>
      </c>
      <c r="E227" s="13">
        <v>0</v>
      </c>
      <c r="F227" s="19">
        <f t="shared" si="19"/>
        <v>0</v>
      </c>
      <c r="G227" s="17">
        <v>0</v>
      </c>
      <c r="H227" s="42">
        <v>0</v>
      </c>
      <c r="I227" s="6"/>
      <c r="J227" s="6">
        <v>0</v>
      </c>
      <c r="K227" s="49">
        <v>0</v>
      </c>
      <c r="L227" s="6">
        <v>0</v>
      </c>
      <c r="M227" s="35">
        <v>0</v>
      </c>
      <c r="N227" s="6">
        <v>0</v>
      </c>
      <c r="O227" s="49">
        <v>0</v>
      </c>
      <c r="P227" s="6"/>
    </row>
    <row r="228" spans="1:16" s="7" customFormat="1" ht="9.9499999999999993" customHeight="1" x14ac:dyDescent="0.3">
      <c r="A228" s="28"/>
      <c r="B228" s="28" t="s">
        <v>191</v>
      </c>
      <c r="C228" s="6">
        <v>1019.38</v>
      </c>
      <c r="D228" s="5">
        <v>534</v>
      </c>
      <c r="E228" s="13">
        <v>534</v>
      </c>
      <c r="F228" s="19">
        <f t="shared" si="19"/>
        <v>0.52384782907257355</v>
      </c>
      <c r="G228" s="17">
        <v>10</v>
      </c>
      <c r="H228" s="42">
        <v>1.8726591760299626E-2</v>
      </c>
      <c r="I228" s="6"/>
      <c r="J228" s="6">
        <v>0</v>
      </c>
      <c r="K228" s="49">
        <v>0</v>
      </c>
      <c r="L228" s="6">
        <v>53</v>
      </c>
      <c r="M228" s="35">
        <v>0.1</v>
      </c>
      <c r="N228" s="6">
        <v>10</v>
      </c>
      <c r="O228" s="49">
        <f t="shared" si="20"/>
        <v>1.8726591760299626E-2</v>
      </c>
      <c r="P228" s="6"/>
    </row>
    <row r="229" spans="1:16" s="7" customFormat="1" ht="9.9499999999999993" customHeight="1" x14ac:dyDescent="0.3">
      <c r="A229" s="28">
        <v>10</v>
      </c>
      <c r="B229" s="28" t="s">
        <v>107</v>
      </c>
      <c r="C229" s="6">
        <v>31.65</v>
      </c>
      <c r="D229" s="5">
        <v>22</v>
      </c>
      <c r="E229" s="13">
        <v>22</v>
      </c>
      <c r="F229" s="19">
        <f t="shared" si="19"/>
        <v>0.69510268562401267</v>
      </c>
      <c r="G229" s="17">
        <v>0</v>
      </c>
      <c r="H229" s="42">
        <v>0</v>
      </c>
      <c r="I229" s="6"/>
      <c r="J229" s="6">
        <v>0</v>
      </c>
      <c r="K229" s="49">
        <v>0</v>
      </c>
      <c r="L229" s="6">
        <v>2</v>
      </c>
      <c r="M229" s="35">
        <v>0.1</v>
      </c>
      <c r="N229" s="6">
        <v>0</v>
      </c>
      <c r="O229" s="49">
        <f t="shared" si="20"/>
        <v>0</v>
      </c>
      <c r="P229" s="6"/>
    </row>
    <row r="230" spans="1:16" s="7" customFormat="1" ht="9.9499999999999993" customHeight="1" x14ac:dyDescent="0.3">
      <c r="A230" s="28">
        <v>11</v>
      </c>
      <c r="B230" s="28" t="s">
        <v>108</v>
      </c>
      <c r="C230" s="6"/>
      <c r="D230" s="5"/>
      <c r="E230" s="13"/>
      <c r="F230" s="19"/>
      <c r="G230" s="17"/>
      <c r="H230" s="42"/>
      <c r="I230" s="6"/>
      <c r="J230" s="6"/>
      <c r="K230" s="49"/>
      <c r="L230" s="6"/>
      <c r="M230" s="35"/>
      <c r="N230" s="6"/>
      <c r="O230" s="49"/>
      <c r="P230" s="6"/>
    </row>
    <row r="231" spans="1:16" s="7" customFormat="1" ht="9.9499999999999993" customHeight="1" x14ac:dyDescent="0.3">
      <c r="A231" s="28"/>
      <c r="B231" s="28" t="s">
        <v>192</v>
      </c>
      <c r="C231" s="6">
        <v>284.08</v>
      </c>
      <c r="D231" s="5">
        <v>65</v>
      </c>
      <c r="E231" s="13">
        <v>65</v>
      </c>
      <c r="F231" s="19">
        <f t="shared" si="19"/>
        <v>0.22880878625739229</v>
      </c>
      <c r="G231" s="17">
        <v>0</v>
      </c>
      <c r="H231" s="42">
        <v>0</v>
      </c>
      <c r="I231" s="6"/>
      <c r="J231" s="6">
        <v>0</v>
      </c>
      <c r="K231" s="49">
        <v>0</v>
      </c>
      <c r="L231" s="6">
        <v>6</v>
      </c>
      <c r="M231" s="35">
        <v>0.1</v>
      </c>
      <c r="N231" s="6">
        <v>0</v>
      </c>
      <c r="O231" s="49">
        <f t="shared" si="20"/>
        <v>0</v>
      </c>
      <c r="P231" s="6"/>
    </row>
    <row r="232" spans="1:16" s="7" customFormat="1" ht="9.9499999999999993" customHeight="1" x14ac:dyDescent="0.3">
      <c r="A232" s="28"/>
      <c r="B232" s="28" t="s">
        <v>188</v>
      </c>
      <c r="C232" s="6">
        <v>50.82</v>
      </c>
      <c r="D232" s="5">
        <v>0</v>
      </c>
      <c r="E232" s="13">
        <v>0</v>
      </c>
      <c r="F232" s="19">
        <f t="shared" si="19"/>
        <v>0</v>
      </c>
      <c r="G232" s="17">
        <v>0</v>
      </c>
      <c r="H232" s="42">
        <v>0</v>
      </c>
      <c r="I232" s="6"/>
      <c r="J232" s="6">
        <v>0</v>
      </c>
      <c r="K232" s="49">
        <v>0</v>
      </c>
      <c r="L232" s="6">
        <v>0</v>
      </c>
      <c r="M232" s="35">
        <v>0</v>
      </c>
      <c r="N232" s="6">
        <v>0</v>
      </c>
      <c r="O232" s="49">
        <v>0</v>
      </c>
      <c r="P232" s="6"/>
    </row>
    <row r="233" spans="1:16" ht="9.9499999999999993" customHeight="1" x14ac:dyDescent="0.3">
      <c r="A233" s="28"/>
      <c r="B233" s="28" t="s">
        <v>193</v>
      </c>
      <c r="C233" s="6">
        <v>105.93</v>
      </c>
      <c r="D233" s="5">
        <v>0</v>
      </c>
      <c r="E233" s="13">
        <v>0</v>
      </c>
      <c r="F233" s="19">
        <f t="shared" si="19"/>
        <v>0</v>
      </c>
      <c r="G233" s="17">
        <v>0</v>
      </c>
      <c r="H233" s="42">
        <v>0</v>
      </c>
      <c r="I233" s="6"/>
      <c r="J233" s="6">
        <v>0</v>
      </c>
      <c r="K233" s="49">
        <v>0</v>
      </c>
      <c r="L233" s="6">
        <v>0</v>
      </c>
      <c r="M233" s="35">
        <v>0</v>
      </c>
      <c r="N233" s="6">
        <v>0</v>
      </c>
      <c r="O233" s="49">
        <v>0</v>
      </c>
      <c r="P233" s="6"/>
    </row>
    <row r="234" spans="1:16" ht="9.9499999999999993" customHeight="1" x14ac:dyDescent="0.3">
      <c r="A234" s="28"/>
      <c r="B234" s="28" t="s">
        <v>194</v>
      </c>
      <c r="C234" s="6">
        <v>160.69999999999999</v>
      </c>
      <c r="D234" s="5">
        <v>0</v>
      </c>
      <c r="E234" s="13">
        <v>0</v>
      </c>
      <c r="F234" s="19">
        <f t="shared" si="19"/>
        <v>0</v>
      </c>
      <c r="G234" s="17">
        <v>0</v>
      </c>
      <c r="H234" s="42">
        <v>0</v>
      </c>
      <c r="I234" s="6"/>
      <c r="J234" s="6">
        <v>0</v>
      </c>
      <c r="K234" s="49">
        <v>0</v>
      </c>
      <c r="L234" s="6">
        <v>0</v>
      </c>
      <c r="M234" s="35">
        <v>0</v>
      </c>
      <c r="N234" s="6">
        <v>0</v>
      </c>
      <c r="O234" s="49">
        <v>0</v>
      </c>
      <c r="P234" s="6"/>
    </row>
    <row r="235" spans="1:16" ht="9.9499999999999993" customHeight="1" x14ac:dyDescent="0.3">
      <c r="A235" s="28">
        <v>12</v>
      </c>
      <c r="B235" s="28" t="s">
        <v>109</v>
      </c>
      <c r="C235" s="6">
        <v>38.04</v>
      </c>
      <c r="D235" s="5">
        <v>52</v>
      </c>
      <c r="E235" s="13">
        <v>52</v>
      </c>
      <c r="F235" s="19">
        <f t="shared" si="19"/>
        <v>1.3669821240799158</v>
      </c>
      <c r="G235" s="17">
        <v>5</v>
      </c>
      <c r="H235" s="42">
        <v>9.6153846153846159E-2</v>
      </c>
      <c r="I235" s="6"/>
      <c r="J235" s="6">
        <v>0</v>
      </c>
      <c r="K235" s="49">
        <f t="shared" ref="K235:K240" si="21">J235/G235</f>
        <v>0</v>
      </c>
      <c r="L235" s="6">
        <v>5</v>
      </c>
      <c r="M235" s="35">
        <v>0.1</v>
      </c>
      <c r="N235" s="6">
        <v>5</v>
      </c>
      <c r="O235" s="49">
        <f t="shared" si="20"/>
        <v>9.6153846153846159E-2</v>
      </c>
      <c r="P235" s="6"/>
    </row>
    <row r="236" spans="1:16" ht="9.75" customHeight="1" x14ac:dyDescent="0.3">
      <c r="A236" s="28">
        <v>13</v>
      </c>
      <c r="B236" s="28" t="s">
        <v>215</v>
      </c>
      <c r="C236" s="6">
        <v>156.69999999999999</v>
      </c>
      <c r="D236" s="21">
        <v>350</v>
      </c>
      <c r="E236" s="13">
        <v>350</v>
      </c>
      <c r="F236" s="19">
        <f t="shared" si="19"/>
        <v>2.2335673261008298</v>
      </c>
      <c r="G236" s="17">
        <v>35</v>
      </c>
      <c r="H236" s="42">
        <v>0.1</v>
      </c>
      <c r="I236" s="6"/>
      <c r="J236" s="6">
        <v>0</v>
      </c>
      <c r="K236" s="49">
        <v>0</v>
      </c>
      <c r="L236" s="6">
        <v>35</v>
      </c>
      <c r="M236" s="35">
        <v>0.1</v>
      </c>
      <c r="N236" s="6">
        <v>35</v>
      </c>
      <c r="O236" s="49">
        <f t="shared" si="20"/>
        <v>0.1</v>
      </c>
      <c r="P236" s="6"/>
    </row>
    <row r="237" spans="1:16" ht="9.75" customHeight="1" x14ac:dyDescent="0.3">
      <c r="A237" s="64">
        <v>14</v>
      </c>
      <c r="B237" s="64" t="s">
        <v>216</v>
      </c>
      <c r="C237" s="6">
        <v>17.29</v>
      </c>
      <c r="D237" s="21">
        <v>0</v>
      </c>
      <c r="E237" s="13">
        <v>0</v>
      </c>
      <c r="F237" s="19">
        <f t="shared" si="19"/>
        <v>0</v>
      </c>
      <c r="G237" s="17">
        <v>0</v>
      </c>
      <c r="H237" s="42">
        <v>0</v>
      </c>
      <c r="I237" s="6"/>
      <c r="J237" s="6">
        <v>0</v>
      </c>
      <c r="K237" s="49">
        <v>0</v>
      </c>
      <c r="L237" s="6">
        <v>0</v>
      </c>
      <c r="M237" s="35">
        <v>0</v>
      </c>
      <c r="N237" s="6">
        <v>0</v>
      </c>
      <c r="O237" s="49">
        <v>0</v>
      </c>
      <c r="P237" s="6"/>
    </row>
    <row r="238" spans="1:16" ht="55.5" customHeight="1" x14ac:dyDescent="0.3">
      <c r="A238" s="28">
        <v>15</v>
      </c>
      <c r="B238" s="28" t="s">
        <v>117</v>
      </c>
      <c r="C238" s="6"/>
      <c r="D238" s="21"/>
      <c r="E238" s="13"/>
      <c r="F238" s="19"/>
      <c r="G238" s="17"/>
      <c r="H238" s="42"/>
      <c r="I238" s="6"/>
      <c r="J238" s="6"/>
      <c r="K238" s="49"/>
      <c r="L238" s="6"/>
      <c r="M238" s="35"/>
      <c r="N238" s="6"/>
      <c r="O238" s="49"/>
      <c r="P238" s="6"/>
    </row>
    <row r="239" spans="1:16" s="23" customFormat="1" ht="9.9499999999999993" customHeight="1" x14ac:dyDescent="0.3">
      <c r="A239" s="85" t="s">
        <v>110</v>
      </c>
      <c r="B239" s="85"/>
      <c r="C239" s="22">
        <f>SUM(C236,C235,C234,C233,C232,C231,C229,C228,C227,C226,C224,C223,C222,C221,C219,C217,C216,C214,C212,C210,C207)</f>
        <v>2733.9100000000003</v>
      </c>
      <c r="D239" s="4">
        <v>1582</v>
      </c>
      <c r="E239" s="57">
        <f>SUM(E207:E238)</f>
        <v>1582</v>
      </c>
      <c r="F239" s="22">
        <f t="shared" si="19"/>
        <v>0.57865840499504362</v>
      </c>
      <c r="G239" s="4">
        <v>65</v>
      </c>
      <c r="H239" s="43">
        <v>4.1087231352718079E-2</v>
      </c>
      <c r="I239" s="16">
        <v>0</v>
      </c>
      <c r="J239" s="4">
        <f>SUM(J207:J238)</f>
        <v>3</v>
      </c>
      <c r="K239" s="50">
        <f t="shared" si="21"/>
        <v>4.6153846153846156E-2</v>
      </c>
      <c r="L239" s="4">
        <f>SUM(L207:L238)</f>
        <v>156</v>
      </c>
      <c r="M239" s="44">
        <f t="shared" ref="M239:M240" si="22">L239/E239</f>
        <v>9.8609355246523395E-2</v>
      </c>
      <c r="N239" s="4">
        <f>SUM(N207:N238)</f>
        <v>65</v>
      </c>
      <c r="O239" s="50">
        <f t="shared" si="20"/>
        <v>4.1087231352718079E-2</v>
      </c>
      <c r="P239" s="4">
        <f>SUM(P207:P238)</f>
        <v>0</v>
      </c>
    </row>
    <row r="240" spans="1:16" s="23" customFormat="1" ht="9.9499999999999993" customHeight="1" x14ac:dyDescent="0.3">
      <c r="A240" s="85" t="s">
        <v>111</v>
      </c>
      <c r="B240" s="85"/>
      <c r="C240" s="22">
        <f>SUM(C239,C205,C179,C166,C153,C125,C100,C61,C51,C45,C27,C22)</f>
        <v>25287.370000000003</v>
      </c>
      <c r="D240" s="4">
        <v>10521</v>
      </c>
      <c r="E240" s="57">
        <f>SUM(E239,E205,E179,E166,E153,E125,E100,E61,E51,E45,E27,E22)</f>
        <v>10521</v>
      </c>
      <c r="F240" s="22">
        <f t="shared" si="19"/>
        <v>0.41605750222344196</v>
      </c>
      <c r="G240" s="4">
        <v>534</v>
      </c>
      <c r="H240" s="43">
        <v>5.075563159395495E-2</v>
      </c>
      <c r="I240" s="4">
        <v>29</v>
      </c>
      <c r="J240" s="4">
        <f>SUM(J239,J205,J179,J166,J153,J125,J100,J61,J51,J45,J27,J22)</f>
        <v>126</v>
      </c>
      <c r="K240" s="50">
        <f t="shared" si="21"/>
        <v>0.23595505617977527</v>
      </c>
      <c r="L240" s="4">
        <f>SUM(L239,L205,L179,L166,L153,L125,L100,L61,L51,L45,L27,L22)</f>
        <v>1022</v>
      </c>
      <c r="M240" s="44">
        <f t="shared" si="22"/>
        <v>9.7139055222887558E-2</v>
      </c>
      <c r="N240" s="4">
        <f>SUM(N239,N205,N179,N166,N153,N125,N100,N61,N51,N45,N27,N22)</f>
        <v>534</v>
      </c>
      <c r="O240" s="50">
        <f t="shared" si="20"/>
        <v>5.075563159395495E-2</v>
      </c>
      <c r="P240" s="4">
        <f>SUM(P239,P205,P179,P166,P153,P125,P100,P61,P51,P45,P27,P22)</f>
        <v>29</v>
      </c>
    </row>
    <row r="241" spans="2:16" x14ac:dyDescent="0.3">
      <c r="K241" s="51"/>
      <c r="L241" s="39"/>
      <c r="M241" s="3"/>
      <c r="N241" s="3"/>
      <c r="O241" s="61"/>
      <c r="P241" s="3"/>
    </row>
    <row r="242" spans="2:16" s="25" customFormat="1" ht="15.75" customHeight="1" x14ac:dyDescent="0.25">
      <c r="B242" s="88" t="s">
        <v>124</v>
      </c>
      <c r="C242" s="88"/>
      <c r="D242" s="88"/>
      <c r="E242" s="88"/>
      <c r="F242" s="88"/>
      <c r="G242" s="88"/>
      <c r="J242" s="37"/>
      <c r="K242" s="52"/>
      <c r="L242" s="40"/>
      <c r="M242" s="26"/>
      <c r="N242" s="26"/>
      <c r="O242" s="62"/>
      <c r="P242" s="26"/>
    </row>
    <row r="243" spans="2:16" s="25" customFormat="1" ht="34.5" customHeight="1" x14ac:dyDescent="0.25">
      <c r="B243" s="88"/>
      <c r="C243" s="88"/>
      <c r="D243" s="88"/>
      <c r="E243" s="88"/>
      <c r="F243" s="88"/>
      <c r="G243" s="88"/>
      <c r="J243" s="37"/>
      <c r="K243" s="46"/>
      <c r="L243" s="37" t="s">
        <v>118</v>
      </c>
      <c r="M243" s="54"/>
      <c r="N243" s="54"/>
      <c r="O243" s="84"/>
      <c r="P243" s="84"/>
    </row>
  </sheetData>
  <mergeCells count="55">
    <mergeCell ref="O243:P243"/>
    <mergeCell ref="A206:B206"/>
    <mergeCell ref="A239:B239"/>
    <mergeCell ref="A240:B240"/>
    <mergeCell ref="A126:B126"/>
    <mergeCell ref="A153:B153"/>
    <mergeCell ref="A154:B154"/>
    <mergeCell ref="A166:B166"/>
    <mergeCell ref="A167:B167"/>
    <mergeCell ref="A179:B179"/>
    <mergeCell ref="A180:B180"/>
    <mergeCell ref="A205:B205"/>
    <mergeCell ref="A143:A144"/>
    <mergeCell ref="B242:G243"/>
    <mergeCell ref="A125:B125"/>
    <mergeCell ref="A28:B28"/>
    <mergeCell ref="A45:B45"/>
    <mergeCell ref="A46:B46"/>
    <mergeCell ref="A51:B51"/>
    <mergeCell ref="A52:B52"/>
    <mergeCell ref="A61:B61"/>
    <mergeCell ref="A62:B62"/>
    <mergeCell ref="A100:B100"/>
    <mergeCell ref="A101:B101"/>
    <mergeCell ref="J7:K7"/>
    <mergeCell ref="L7:M7"/>
    <mergeCell ref="N7:P7"/>
    <mergeCell ref="A27:B27"/>
    <mergeCell ref="N8:N11"/>
    <mergeCell ref="O8:O11"/>
    <mergeCell ref="P8:P11"/>
    <mergeCell ref="J8:J11"/>
    <mergeCell ref="K8:K11"/>
    <mergeCell ref="L8:L11"/>
    <mergeCell ref="A13:B13"/>
    <mergeCell ref="A23:B23"/>
    <mergeCell ref="I8:I11"/>
    <mergeCell ref="M8:M11"/>
    <mergeCell ref="A22:B22"/>
    <mergeCell ref="A1:P1"/>
    <mergeCell ref="A2:P2"/>
    <mergeCell ref="A3:P3"/>
    <mergeCell ref="A4:P4"/>
    <mergeCell ref="A6:A11"/>
    <mergeCell ref="B6:B11"/>
    <mergeCell ref="C6:C11"/>
    <mergeCell ref="D6:E7"/>
    <mergeCell ref="F6:F11"/>
    <mergeCell ref="G6:K6"/>
    <mergeCell ref="D8:D11"/>
    <mergeCell ref="E8:E11"/>
    <mergeCell ref="G8:G11"/>
    <mergeCell ref="H8:H11"/>
    <mergeCell ref="L6:P6"/>
    <mergeCell ref="G7:I7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Барсук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2022-06-17T00:42:57Z</cp:lastPrinted>
  <dcterms:created xsi:type="dcterms:W3CDTF">2021-01-12T05:36:13Z</dcterms:created>
  <dcterms:modified xsi:type="dcterms:W3CDTF">2023-02-16T02:58:53Z</dcterms:modified>
</cp:coreProperties>
</file>